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3\Posted summaries\"/>
    </mc:Choice>
  </mc:AlternateContent>
  <xr:revisionPtr revIDLastSave="0" documentId="8_{6203E169-F8D7-4315-9C1C-CA02BD824B95}" xr6:coauthVersionLast="47" xr6:coauthVersionMax="47" xr10:uidLastSave="{00000000-0000-0000-0000-000000000000}"/>
  <bookViews>
    <workbookView xWindow="-108" yWindow="-108" windowWidth="23256" windowHeight="12576" xr2:uid="{00000000-000D-0000-FFFF-FFFF00000000}"/>
  </bookViews>
  <sheets>
    <sheet name="FY23 Omnibus" sheetId="14"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<sst xmlns="http://schemas.openxmlformats.org/spreadsheetml/2006/main" count="537" uniqueCount="166">
  <si>
    <t>Department / Agency / Area</t>
  </si>
  <si>
    <t>HIV/AIDS</t>
  </si>
  <si>
    <t>Vulnerable Children</t>
  </si>
  <si>
    <t>Global Fund</t>
  </si>
  <si>
    <t>Not specified</t>
  </si>
  <si>
    <t>Malaria</t>
  </si>
  <si>
    <t>of which Microbicides</t>
  </si>
  <si>
    <t>-</t>
  </si>
  <si>
    <t>Global Health Security</t>
  </si>
  <si>
    <t xml:space="preserve">USAID </t>
  </si>
  <si>
    <t>GHP account</t>
  </si>
  <si>
    <t>ESF account</t>
  </si>
  <si>
    <t>Neglected Tropical Diseases (NTDs)</t>
  </si>
  <si>
    <t>Notes:</t>
  </si>
  <si>
    <t>Global Health Programs (GHP) account</t>
  </si>
  <si>
    <t>Economic Support Fund (ESF) account</t>
  </si>
  <si>
    <t>State Department</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</si>
  <si>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</si>
  <si>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</si>
  <si>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</si>
  <si>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</si>
  <si>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</si>
  <si>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</si>
  <si>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</si>
  <si>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</si>
  <si>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</si>
  <si>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</si>
  <si>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</si>
  <si>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</si>
  <si>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</si>
  <si>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</si>
  <si>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</si>
  <si>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</si>
  <si>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</si>
  <si>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</si>
  <si>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</si>
  <si>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</si>
  <si>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</si>
  <si>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</si>
  <si>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</si>
  <si>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</si>
  <si>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</si>
  <si>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</si>
  <si>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</si>
  <si>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</si>
  <si>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</si>
  <si>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</si>
  <si>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</si>
  <si>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</si>
  <si>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</si>
  <si>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</si>
  <si>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</si>
  <si>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</si>
  <si>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</si>
  <si>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</si>
  <si>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</si>
  <si>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</si>
  <si>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</si>
  <si>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</si>
  <si>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</si>
  <si>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</si>
  <si>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</si>
  <si>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</si>
  <si>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</si>
  <si>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</si>
  <si>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</si>
  <si>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</si>
  <si>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</si>
  <si>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</si>
  <si>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</si>
  <si>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</si>
  <si>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</si>
  <si>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</si>
  <si>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</si>
  <si>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</si>
  <si>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</si>
  <si>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</si>
  <si>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</si>
  <si>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</si>
  <si>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</si>
  <si>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</si>
  <si>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</si>
  <si>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</si>
  <si>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</si>
  <si>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</si>
  <si>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</si>
  <si>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</si>
  <si>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</si>
  <si>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</si>
  <si>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</si>
  <si>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</si>
  <si>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</si>
  <si>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</si>
  <si>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</si>
  <si>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</si>
  <si>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</si>
  <si>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</si>
  <si>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</si>
  <si>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</si>
  <si>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</si>
  <si>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</si>
  <si>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</si>
  <si>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</si>
  <si>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</si>
  <si>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</si>
  <si>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</si>
  <si>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</si>
  <si>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</si>
  <si>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</si>
  <si>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</si>
  <si>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</si>
  <si>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</si>
  <si>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r>
      <t>FY22 Final</t>
    </r>
    <r>
      <rPr>
        <b/>
        <vertAlign val="superscript"/>
        <sz val="12"/>
        <color theme="1"/>
        <rFont val="Arial"/>
        <family val="2"/>
      </rPr>
      <t>i</t>
    </r>
    <r>
      <rPr>
        <b/>
        <sz val="12"/>
        <color theme="1"/>
        <rFont val="Arial"/>
        <family val="2"/>
      </rPr>
      <t xml:space="preserve">
</t>
    </r>
    <r>
      <rPr>
        <sz val="12"/>
        <color theme="1"/>
        <rFont val="Arial"/>
        <family val="2"/>
      </rPr>
      <t>(millions)</t>
    </r>
  </si>
  <si>
    <t>i - The FY22 Final bill includes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</si>
  <si>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t>viii - The FY22 Final bill states that “up to $100,000,000 of the funds made available under the heading ‘Global Health Programs’ may be made available for the Emergency Reserve Fund.”</t>
  </si>
  <si>
    <r>
      <t>Global Health Security</t>
    </r>
    <r>
      <rPr>
        <b/>
        <vertAlign val="superscript"/>
        <sz val="12"/>
        <color theme="1"/>
        <rFont val="Arial"/>
        <family val="2"/>
      </rPr>
      <t>ii</t>
    </r>
  </si>
  <si>
    <t>iii - UNICEF funding in the FY22 Final bill includes an earmark of $5 million for programs addressing female genital mutilation.</t>
  </si>
  <si>
    <t xml:space="preserve">vi - According to the Department of State, Foreign Operations, and Related Programs FY23 Congressional Budget Justification, $250 million of this funding is “for contributions to support multilateral initiatives leading the global COVID response through the Act-Accelerator platform.” </t>
  </si>
  <si>
    <t>Table: KFF Analysis of Global Health Funding in the FY23 Omnibus</t>
  </si>
  <si>
    <r>
      <t>FY23 Omnibus</t>
    </r>
    <r>
      <rPr>
        <b/>
        <vertAlign val="superscript"/>
        <sz val="12"/>
        <color theme="1"/>
        <rFont val="Arial"/>
        <family val="2"/>
      </rPr>
      <t>i</t>
    </r>
    <r>
      <rPr>
        <b/>
        <sz val="12"/>
        <color theme="1"/>
        <rFont val="Arial"/>
        <family val="2"/>
      </rPr>
      <t xml:space="preserve">
</t>
    </r>
    <r>
      <rPr>
        <sz val="12"/>
        <color theme="1"/>
        <rFont val="Arial"/>
        <family val="2"/>
      </rPr>
      <t>(millions)</t>
    </r>
  </si>
  <si>
    <t>Difference: 
FY23 Omnibus - FY22 Final</t>
  </si>
  <si>
    <t>Difference: 
FY23 Omnibus - FY23 Request</t>
  </si>
  <si>
    <t>iv - The FY22 Final and FY23 Omnibus bills state that "not less than $575,000,000 should be made available for family planning/reproductive health."</t>
  </si>
  <si>
    <t>v - The FY22 Final and FY23 Omnibus bills state that if this funding is not provided to UNFPA it “shall be transferred to the ‘Global Health Programs’ account and shall be made available for family planning, maternal, and reproductive health activities.”</t>
  </si>
  <si>
    <t>x - The FY23 Omnibus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</si>
  <si>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t>
  </si>
  <si>
    <r>
      <t>Health Reserve Fund</t>
    </r>
    <r>
      <rPr>
        <b/>
        <vertAlign val="superscript"/>
        <sz val="12"/>
        <color theme="1"/>
        <rFont val="Arial"/>
        <family val="2"/>
      </rPr>
      <t>xii</t>
    </r>
  </si>
  <si>
    <r>
      <t>SFOPs Total (GHP account only)</t>
    </r>
    <r>
      <rPr>
        <b/>
        <vertAlign val="superscript"/>
        <sz val="12"/>
        <color theme="1"/>
        <rFont val="Arial"/>
        <family val="2"/>
      </rPr>
      <t>xiii</t>
    </r>
  </si>
  <si>
    <t>xii - The explanatory statement accompanying the FY23 Omnibus states that these funds are "to support cross-cutting health activities, including health service delivery, the health workforce, health information systems, access to essential medicines, health systems financing, and governance, in challenging environments and countries in crisis."</t>
  </si>
  <si>
    <t xml:space="preserve">xiii - The FY22 Final bill “includes $100,000,000 for a U.S. contribution to support a multilateral vaccine development partnership for epidemic preparedness innovations.” </t>
  </si>
  <si>
    <t>$23.5
 (6.3%)</t>
  </si>
  <si>
    <t>$44.5
 (12.7%)</t>
  </si>
  <si>
    <t>$20
 (2.6%)</t>
  </si>
  <si>
    <t>$15
 (1.9%)</t>
  </si>
  <si>
    <t>$20
 (2.2%)</t>
  </si>
  <si>
    <t>$30.5
 (3.5%)</t>
  </si>
  <si>
    <t>$10
 (13.3%)</t>
  </si>
  <si>
    <t>$3
 (2.2%)</t>
  </si>
  <si>
    <t>$6.5
 (4.8%)</t>
  </si>
  <si>
    <t>$-45.5
 (-7%)</t>
  </si>
  <si>
    <t>$-22
 (-3.7%)</t>
  </si>
  <si>
    <t>$-48.1
 (-8.4%)</t>
  </si>
  <si>
    <t>$26.1
 (104.2%)</t>
  </si>
  <si>
    <t>$-23.5
 (-42%)</t>
  </si>
  <si>
    <t>$7
 (6.5%)</t>
  </si>
  <si>
    <t>$200
 (28.6%)</t>
  </si>
  <si>
    <t>$155
 (20.8%)</t>
  </si>
  <si>
    <t>$731
 (7.4%)</t>
  </si>
  <si>
    <t>$-15
 (-0.1%)</t>
  </si>
  <si>
    <t>$46
 (7.1%)</t>
  </si>
  <si>
    <t>$-55
 (-7.4%)</t>
  </si>
  <si>
    <t>$0.5
 (0.4%)</t>
  </si>
  <si>
    <t>$2
 (20.6%)</t>
  </si>
  <si>
    <t>$2.5
 (27.1%)</t>
  </si>
  <si>
    <t>$2
 (0.9%)</t>
  </si>
  <si>
    <t>$4
 (1.8%)</t>
  </si>
  <si>
    <t>$2
 (1.1%)</t>
  </si>
  <si>
    <t>$4
 (2.3%)</t>
  </si>
  <si>
    <t>$2
 (7.4%)</t>
  </si>
  <si>
    <t>$-2
 (-6.5%)</t>
  </si>
  <si>
    <t>$8.3
 (9.5%)</t>
  </si>
  <si>
    <t>$-0.6
 (-0.7%)</t>
  </si>
  <si>
    <t>of which for the Coalition for Epidemic Preparedness Innovations (CEPI)</t>
  </si>
  <si>
    <t>$40
 (15.8%)</t>
  </si>
  <si>
    <t>$-60
 (-17%)</t>
  </si>
  <si>
    <t>Updated: January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</si>
</sst>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19"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9" fontId="16" fillId="0" borderId="0" applyFont="0" applyFill="0" applyBorder="0" applyAlignment="0" applyProtection="0"/>
  </cellStyleXfs>
  <cellXfs count="8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22" xfId="0" applyFont="1" applyFill="1" applyBorder="1" applyAlignment="1">
      <alignment horizontal="left" vertical="center"/>
    </xf>
    <xf numFmtId="164" fontId="7" fillId="2" borderId="23"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Fill="1" applyAlignment="1">
      <alignment horizontal="center" vertical="center"/>
    </xf>
    <xf numFmtId="164" fontId="17" fillId="0" borderId="0" xfId="0" applyNumberFormat="1" applyFont="1" applyBorder="1" applyAlignment="1">
      <alignment horizontal="center" vertical="center" wrapText="1"/>
    </xf>
    <xf numFmtId="0" fontId="7" fillId="0" borderId="22" xfId="0" applyFont="1" applyBorder="1" applyAlignment="1">
      <alignment horizontal="left" vertical="center"/>
    </xf>
    <xf numFmtId="164" fontId="7" fillId="0" borderId="23" xfId="0" applyNumberFormat="1" applyFont="1" applyBorder="1" applyAlignment="1">
      <alignment horizontal="center" vertical="center"/>
    </xf>
    <xf numFmtId="164" fontId="7" fillId="0" borderId="28" xfId="0" applyNumberFormat="1" applyFont="1" applyBorder="1" applyAlignment="1">
      <alignment horizontal="center" vertical="center"/>
    </xf>
    <xf numFmtId="164" fontId="13" fillId="0" borderId="16"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0" fontId="11" fillId="0" borderId="2" xfId="0" applyFont="1" applyBorder="1" applyAlignment="1">
      <alignment horizontal="left" vertical="center" wrapText="1" indent="4"/>
    </xf>
    <xf numFmtId="0" fontId="4" fillId="0" borderId="0" xfId="0" applyFont="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DE2E-ED75-4AE4-B9A2-B93687DB8EB8}">
  <dimension ref="B1:N79"/>
  <sheetViews>
    <sheetView tabSelected="1" workbookViewId="0"/>
  </sheetViews>
  <sheetFormatPr defaultColWidth="9.109375" defaultRowHeight="13.8" x14ac:dyDescent="0.25"/>
  <cols>
    <col min="1" max="1" width="3.6640625" style="1" customWidth="1"/>
    <col min="2" max="2" width="46.33203125" style="2" customWidth="1"/>
    <col min="3" max="7" width="19.21875" style="3"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67" t="s">
        <v>118</v>
      </c>
      <c r="C2" s="68"/>
      <c r="D2" s="68"/>
      <c r="E2" s="68"/>
      <c r="F2" s="68"/>
      <c r="G2" s="69"/>
    </row>
    <row r="3" spans="2:9" ht="29.25" customHeight="1" x14ac:dyDescent="0.25">
      <c r="B3" s="70" t="s">
        <v>0</v>
      </c>
      <c r="C3" s="72" t="s">
        <v>112</v>
      </c>
      <c r="D3" s="72" t="s">
        <v>39</v>
      </c>
      <c r="E3" s="74" t="s">
        <v>119</v>
      </c>
      <c r="F3" s="76" t="s">
        <v>120</v>
      </c>
      <c r="G3" s="78" t="s">
        <v>121</v>
      </c>
    </row>
    <row r="4" spans="2:9" ht="28.5" customHeight="1" x14ac:dyDescent="0.25">
      <c r="B4" s="71"/>
      <c r="C4" s="73"/>
      <c r="D4" s="73"/>
      <c r="E4" s="75"/>
      <c r="F4" s="77"/>
      <c r="G4" s="79"/>
    </row>
    <row r="5" spans="2:9" ht="30.75" customHeight="1" x14ac:dyDescent="0.25">
      <c r="B5" s="80" t="s">
        <v>18</v>
      </c>
      <c r="C5" s="81"/>
      <c r="D5" s="81"/>
      <c r="E5" s="81"/>
      <c r="F5" s="81"/>
      <c r="G5" s="82"/>
    </row>
    <row r="6" spans="2:9" s="5" customFormat="1" ht="30" customHeight="1" x14ac:dyDescent="0.25">
      <c r="B6" s="8" t="s">
        <v>71</v>
      </c>
      <c r="C6" s="9" t="s">
        <v>63</v>
      </c>
      <c r="D6" s="9">
        <v>4700</v>
      </c>
      <c r="E6" s="38" t="s">
        <v>63</v>
      </c>
      <c r="F6" s="47" t="s">
        <v>63</v>
      </c>
      <c r="G6" s="46" t="s">
        <v>63</v>
      </c>
      <c r="H6" s="16"/>
      <c r="I6" s="16"/>
    </row>
    <row r="7" spans="2:9" s="6" customFormat="1" ht="30" customHeight="1" x14ac:dyDescent="0.3">
      <c r="B7" s="10" t="s">
        <v>16</v>
      </c>
      <c r="C7" s="11">
        <v>4390</v>
      </c>
      <c r="D7" s="11">
        <v>4370</v>
      </c>
      <c r="E7" s="39">
        <v>4395</v>
      </c>
      <c r="F7" s="63" t="s">
        <v>79</v>
      </c>
      <c r="G7" s="64" t="s">
        <v>81</v>
      </c>
    </row>
    <row r="8" spans="2:9" s="6" customFormat="1" ht="30" customHeight="1" x14ac:dyDescent="0.3">
      <c r="B8" s="10" t="s">
        <v>9</v>
      </c>
      <c r="C8" s="11">
        <v>330</v>
      </c>
      <c r="D8" s="11">
        <v>330</v>
      </c>
      <c r="E8" s="39">
        <v>330</v>
      </c>
      <c r="F8" s="63" t="s">
        <v>82</v>
      </c>
      <c r="G8" s="64" t="s">
        <v>82</v>
      </c>
    </row>
    <row r="9" spans="2:9" s="6" customFormat="1" ht="30" customHeight="1" x14ac:dyDescent="0.3">
      <c r="B9" s="12" t="s">
        <v>6</v>
      </c>
      <c r="C9" s="11">
        <v>45</v>
      </c>
      <c r="D9" s="11">
        <v>45</v>
      </c>
      <c r="E9" s="39">
        <v>45</v>
      </c>
      <c r="F9" s="63" t="s">
        <v>82</v>
      </c>
      <c r="G9" s="64" t="s">
        <v>82</v>
      </c>
    </row>
    <row r="10" spans="2:9" s="6" customFormat="1" ht="30" customHeight="1" x14ac:dyDescent="0.3">
      <c r="B10" s="10" t="s">
        <v>60</v>
      </c>
      <c r="C10" s="11" t="s">
        <v>4</v>
      </c>
      <c r="D10" s="11">
        <v>0.54500000000000004</v>
      </c>
      <c r="E10" s="39" t="s">
        <v>4</v>
      </c>
      <c r="F10" s="63" t="s">
        <v>63</v>
      </c>
      <c r="G10" s="64" t="s">
        <v>63</v>
      </c>
    </row>
    <row r="11" spans="2:9" s="5" customFormat="1" ht="30" customHeight="1" x14ac:dyDescent="0.25">
      <c r="B11" s="8" t="s">
        <v>3</v>
      </c>
      <c r="C11" s="9">
        <v>1560</v>
      </c>
      <c r="D11" s="9">
        <v>2000</v>
      </c>
      <c r="E11" s="38">
        <v>2000</v>
      </c>
      <c r="F11" s="47" t="s">
        <v>83</v>
      </c>
      <c r="G11" s="46" t="s">
        <v>82</v>
      </c>
      <c r="H11" s="16"/>
      <c r="I11" s="16"/>
    </row>
    <row r="12" spans="2:9" s="5" customFormat="1" ht="30" customHeight="1" x14ac:dyDescent="0.25">
      <c r="B12" s="8" t="s">
        <v>36</v>
      </c>
      <c r="C12" s="9" t="s">
        <v>7</v>
      </c>
      <c r="D12" s="9">
        <v>352</v>
      </c>
      <c r="E12" s="38" t="s">
        <v>63</v>
      </c>
      <c r="F12" s="47" t="s">
        <v>63</v>
      </c>
      <c r="G12" s="46" t="s">
        <v>63</v>
      </c>
    </row>
    <row r="13" spans="2:9" s="6" customFormat="1" ht="30" customHeight="1" x14ac:dyDescent="0.3">
      <c r="B13" s="10" t="s">
        <v>14</v>
      </c>
      <c r="C13" s="11">
        <v>371.05</v>
      </c>
      <c r="D13" s="11">
        <v>350</v>
      </c>
      <c r="E13" s="39">
        <v>394.5</v>
      </c>
      <c r="F13" s="63" t="s">
        <v>130</v>
      </c>
      <c r="G13" s="64" t="s">
        <v>131</v>
      </c>
      <c r="H13" s="7"/>
      <c r="I13" s="7"/>
    </row>
    <row r="14" spans="2:9" s="6" customFormat="1" ht="30" customHeight="1" x14ac:dyDescent="0.3">
      <c r="B14" s="10" t="s">
        <v>15</v>
      </c>
      <c r="C14" s="11" t="s">
        <v>4</v>
      </c>
      <c r="D14" s="11">
        <v>2</v>
      </c>
      <c r="E14" s="39" t="s">
        <v>4</v>
      </c>
      <c r="F14" s="63" t="s">
        <v>63</v>
      </c>
      <c r="G14" s="64" t="s">
        <v>63</v>
      </c>
    </row>
    <row r="15" spans="2:9" s="5" customFormat="1" ht="30" customHeight="1" x14ac:dyDescent="0.25">
      <c r="B15" s="8" t="s">
        <v>5</v>
      </c>
      <c r="C15" s="22">
        <v>775</v>
      </c>
      <c r="D15" s="22">
        <v>780</v>
      </c>
      <c r="E15" s="40">
        <v>795</v>
      </c>
      <c r="F15" s="47" t="s">
        <v>132</v>
      </c>
      <c r="G15" s="46" t="s">
        <v>133</v>
      </c>
      <c r="H15" s="20"/>
      <c r="I15" s="16"/>
    </row>
    <row r="16" spans="2:9" s="5" customFormat="1" ht="30" customHeight="1" x14ac:dyDescent="0.25">
      <c r="B16" s="8" t="s">
        <v>37</v>
      </c>
      <c r="C16" s="9" t="s">
        <v>7</v>
      </c>
      <c r="D16" s="9">
        <v>1044</v>
      </c>
      <c r="E16" s="38" t="s">
        <v>63</v>
      </c>
      <c r="F16" s="47" t="s">
        <v>63</v>
      </c>
      <c r="G16" s="46" t="s">
        <v>63</v>
      </c>
    </row>
    <row r="17" spans="2:14" s="6" customFormat="1" ht="30" customHeight="1" x14ac:dyDescent="0.3">
      <c r="B17" s="10" t="s">
        <v>10</v>
      </c>
      <c r="C17" s="11">
        <v>890</v>
      </c>
      <c r="D17" s="11">
        <v>879.5</v>
      </c>
      <c r="E17" s="39">
        <v>910</v>
      </c>
      <c r="F17" s="63" t="s">
        <v>134</v>
      </c>
      <c r="G17" s="64" t="s">
        <v>135</v>
      </c>
      <c r="H17" s="7"/>
      <c r="I17" s="7"/>
    </row>
    <row r="18" spans="2:14" s="6" customFormat="1" ht="30" customHeight="1" x14ac:dyDescent="0.3">
      <c r="B18" s="12" t="s">
        <v>41</v>
      </c>
      <c r="C18" s="11">
        <v>290</v>
      </c>
      <c r="D18" s="11">
        <v>290</v>
      </c>
      <c r="E18" s="39">
        <v>290</v>
      </c>
      <c r="F18" s="63" t="s">
        <v>82</v>
      </c>
      <c r="G18" s="64" t="s">
        <v>82</v>
      </c>
    </row>
    <row r="19" spans="2:14" s="6" customFormat="1" ht="30" customHeight="1" x14ac:dyDescent="0.3">
      <c r="B19" s="12" t="s">
        <v>19</v>
      </c>
      <c r="C19" s="11">
        <v>75</v>
      </c>
      <c r="D19" s="11" t="s">
        <v>4</v>
      </c>
      <c r="E19" s="39">
        <v>85</v>
      </c>
      <c r="F19" s="63" t="s">
        <v>136</v>
      </c>
      <c r="G19" s="64" t="s">
        <v>63</v>
      </c>
    </row>
    <row r="20" spans="2:14" s="6" customFormat="1" ht="30" customHeight="1" x14ac:dyDescent="0.3">
      <c r="B20" s="10" t="s">
        <v>42</v>
      </c>
      <c r="C20" s="11">
        <v>139</v>
      </c>
      <c r="D20" s="11">
        <v>135.5</v>
      </c>
      <c r="E20" s="39">
        <v>142</v>
      </c>
      <c r="F20" s="63" t="s">
        <v>137</v>
      </c>
      <c r="G20" s="64" t="s">
        <v>138</v>
      </c>
      <c r="H20" s="7"/>
    </row>
    <row r="21" spans="2:14" s="6" customFormat="1" ht="30" customHeight="1" x14ac:dyDescent="0.3">
      <c r="B21" s="10" t="s">
        <v>11</v>
      </c>
      <c r="C21" s="11" t="s">
        <v>4</v>
      </c>
      <c r="D21" s="11">
        <v>29</v>
      </c>
      <c r="E21" s="39" t="s">
        <v>4</v>
      </c>
      <c r="F21" s="63" t="s">
        <v>63</v>
      </c>
      <c r="G21" s="64" t="s">
        <v>63</v>
      </c>
      <c r="H21" s="19"/>
    </row>
    <row r="22" spans="2:14" s="6" customFormat="1" ht="30" customHeight="1" x14ac:dyDescent="0.3">
      <c r="B22" s="12" t="s">
        <v>19</v>
      </c>
      <c r="C22" s="11" t="s">
        <v>4</v>
      </c>
      <c r="D22" s="11">
        <v>0</v>
      </c>
      <c r="E22" s="39" t="s">
        <v>4</v>
      </c>
      <c r="F22" s="63" t="s">
        <v>63</v>
      </c>
      <c r="G22" s="64" t="s">
        <v>63</v>
      </c>
    </row>
    <row r="23" spans="2:14" s="5" customFormat="1" ht="30" customHeight="1" x14ac:dyDescent="0.25">
      <c r="B23" s="8" t="s">
        <v>38</v>
      </c>
      <c r="C23" s="9" t="s">
        <v>7</v>
      </c>
      <c r="D23" s="9">
        <v>161.042</v>
      </c>
      <c r="E23" s="38" t="s">
        <v>63</v>
      </c>
      <c r="F23" s="47" t="s">
        <v>63</v>
      </c>
      <c r="G23" s="46" t="s">
        <v>63</v>
      </c>
    </row>
    <row r="24" spans="2:14" s="6" customFormat="1" ht="30" customHeight="1" x14ac:dyDescent="0.3">
      <c r="B24" s="13" t="s">
        <v>10</v>
      </c>
      <c r="C24" s="11">
        <v>155</v>
      </c>
      <c r="D24" s="11">
        <v>150</v>
      </c>
      <c r="E24" s="39">
        <v>160</v>
      </c>
      <c r="F24" s="63" t="s">
        <v>92</v>
      </c>
      <c r="G24" s="64" t="s">
        <v>93</v>
      </c>
      <c r="H24" s="7"/>
      <c r="I24" s="7"/>
    </row>
    <row r="25" spans="2:14" s="6" customFormat="1" ht="30" customHeight="1" x14ac:dyDescent="0.3">
      <c r="B25" s="13" t="s">
        <v>11</v>
      </c>
      <c r="C25" s="11" t="s">
        <v>4</v>
      </c>
      <c r="D25" s="11">
        <v>10.292</v>
      </c>
      <c r="E25" s="39" t="s">
        <v>4</v>
      </c>
      <c r="F25" s="63" t="s">
        <v>63</v>
      </c>
      <c r="G25" s="64" t="s">
        <v>63</v>
      </c>
    </row>
    <row r="26" spans="2:14" s="6" customFormat="1" ht="30" customHeight="1" x14ac:dyDescent="0.3">
      <c r="B26" s="13" t="s">
        <v>64</v>
      </c>
      <c r="C26" s="11" t="s">
        <v>4</v>
      </c>
      <c r="D26" s="11">
        <v>0.75</v>
      </c>
      <c r="E26" s="39" t="s">
        <v>4</v>
      </c>
      <c r="F26" s="63" t="s">
        <v>63</v>
      </c>
      <c r="G26" s="64" t="s">
        <v>63</v>
      </c>
    </row>
    <row r="27" spans="2:14" s="5" customFormat="1" ht="36" customHeight="1" x14ac:dyDescent="0.25">
      <c r="B27" s="14" t="s">
        <v>43</v>
      </c>
      <c r="C27" s="9">
        <v>607.5</v>
      </c>
      <c r="D27" s="9">
        <v>653</v>
      </c>
      <c r="E27" s="38">
        <v>607.5</v>
      </c>
      <c r="F27" s="47" t="s">
        <v>82</v>
      </c>
      <c r="G27" s="46" t="s">
        <v>139</v>
      </c>
    </row>
    <row r="28" spans="2:14" s="6" customFormat="1" ht="36" customHeight="1" x14ac:dyDescent="0.3">
      <c r="B28" s="18" t="s">
        <v>46</v>
      </c>
      <c r="C28" s="11">
        <v>575</v>
      </c>
      <c r="D28" s="11">
        <v>597</v>
      </c>
      <c r="E28" s="39">
        <v>575</v>
      </c>
      <c r="F28" s="63" t="s">
        <v>82</v>
      </c>
      <c r="G28" s="64" t="s">
        <v>140</v>
      </c>
      <c r="H28" s="19"/>
      <c r="I28" s="7"/>
    </row>
    <row r="29" spans="2:14" s="6" customFormat="1" ht="30" customHeight="1" x14ac:dyDescent="0.3">
      <c r="B29" s="13" t="s">
        <v>44</v>
      </c>
      <c r="C29" s="11">
        <v>523.95000000000005</v>
      </c>
      <c r="D29" s="11">
        <v>572</v>
      </c>
      <c r="E29" s="39">
        <v>523.95000000000005</v>
      </c>
      <c r="F29" s="63" t="s">
        <v>82</v>
      </c>
      <c r="G29" s="64" t="s">
        <v>141</v>
      </c>
      <c r="H29" s="19"/>
      <c r="I29" s="7"/>
      <c r="K29" s="7"/>
      <c r="L29" s="7"/>
      <c r="M29" s="7"/>
      <c r="N29" s="7"/>
    </row>
    <row r="30" spans="2:14" s="6" customFormat="1" ht="30" customHeight="1" x14ac:dyDescent="0.3">
      <c r="B30" s="13" t="s">
        <v>45</v>
      </c>
      <c r="C30" s="11">
        <v>51.05</v>
      </c>
      <c r="D30" s="11">
        <v>25</v>
      </c>
      <c r="E30" s="39">
        <v>51.05</v>
      </c>
      <c r="F30" s="63" t="s">
        <v>82</v>
      </c>
      <c r="G30" s="64" t="s">
        <v>142</v>
      </c>
    </row>
    <row r="31" spans="2:14" s="6" customFormat="1" ht="30" customHeight="1" x14ac:dyDescent="0.3">
      <c r="B31" s="18" t="s">
        <v>47</v>
      </c>
      <c r="C31" s="11">
        <v>32.5</v>
      </c>
      <c r="D31" s="11">
        <v>56</v>
      </c>
      <c r="E31" s="39">
        <v>32.5</v>
      </c>
      <c r="F31" s="63" t="s">
        <v>82</v>
      </c>
      <c r="G31" s="64" t="s">
        <v>143</v>
      </c>
    </row>
    <row r="32" spans="2:14" s="17" customFormat="1" ht="30" customHeight="1" x14ac:dyDescent="0.25">
      <c r="B32" s="14" t="s">
        <v>2</v>
      </c>
      <c r="C32" s="9">
        <v>27.5</v>
      </c>
      <c r="D32" s="9">
        <v>25</v>
      </c>
      <c r="E32" s="38">
        <v>30</v>
      </c>
      <c r="F32" s="47" t="s">
        <v>102</v>
      </c>
      <c r="G32" s="46" t="s">
        <v>103</v>
      </c>
      <c r="H32" s="16"/>
      <c r="I32" s="16"/>
    </row>
    <row r="33" spans="2:14" s="17" customFormat="1" ht="30" customHeight="1" x14ac:dyDescent="0.25">
      <c r="B33" s="14" t="s">
        <v>12</v>
      </c>
      <c r="C33" s="9">
        <v>107.5</v>
      </c>
      <c r="D33" s="9">
        <v>114.5</v>
      </c>
      <c r="E33" s="38">
        <v>114.5</v>
      </c>
      <c r="F33" s="47" t="s">
        <v>144</v>
      </c>
      <c r="G33" s="46" t="s">
        <v>82</v>
      </c>
      <c r="H33" s="16"/>
      <c r="I33" s="16"/>
    </row>
    <row r="34" spans="2:14" s="17" customFormat="1" ht="30" customHeight="1" x14ac:dyDescent="0.25">
      <c r="B34" s="8" t="s">
        <v>115</v>
      </c>
      <c r="C34" s="9" t="s">
        <v>63</v>
      </c>
      <c r="D34" s="9">
        <v>1003.8449999999999</v>
      </c>
      <c r="E34" s="38" t="s">
        <v>63</v>
      </c>
      <c r="F34" s="47" t="s">
        <v>63</v>
      </c>
      <c r="G34" s="46" t="s">
        <v>63</v>
      </c>
      <c r="H34" s="20"/>
      <c r="I34" s="20"/>
    </row>
    <row r="35" spans="2:14" s="6" customFormat="1" ht="30" customHeight="1" x14ac:dyDescent="0.3">
      <c r="B35" s="10" t="s">
        <v>48</v>
      </c>
      <c r="C35" s="11">
        <v>700</v>
      </c>
      <c r="D35" s="11">
        <v>745</v>
      </c>
      <c r="E35" s="39">
        <v>900</v>
      </c>
      <c r="F35" s="63" t="s">
        <v>145</v>
      </c>
      <c r="G35" s="64" t="s">
        <v>146</v>
      </c>
    </row>
    <row r="36" spans="2:14" s="6" customFormat="1" ht="30" customHeight="1" x14ac:dyDescent="0.3">
      <c r="B36" s="65" t="s">
        <v>162</v>
      </c>
      <c r="C36" s="11" t="s">
        <v>63</v>
      </c>
      <c r="D36" s="11" t="s">
        <v>63</v>
      </c>
      <c r="E36" s="39">
        <v>100</v>
      </c>
      <c r="F36" s="63" t="s">
        <v>63</v>
      </c>
      <c r="G36" s="64" t="s">
        <v>63</v>
      </c>
    </row>
    <row r="37" spans="2:14" s="6" customFormat="1" ht="30" customHeight="1" x14ac:dyDescent="0.3">
      <c r="B37" s="10" t="s">
        <v>49</v>
      </c>
      <c r="C37" s="11" t="s">
        <v>4</v>
      </c>
      <c r="D37" s="11">
        <v>250</v>
      </c>
      <c r="E37" s="39" t="s">
        <v>4</v>
      </c>
      <c r="F37" s="63" t="s">
        <v>63</v>
      </c>
      <c r="G37" s="64" t="s">
        <v>63</v>
      </c>
    </row>
    <row r="38" spans="2:14" s="6" customFormat="1" ht="30" customHeight="1" x14ac:dyDescent="0.3">
      <c r="B38" s="10" t="s">
        <v>11</v>
      </c>
      <c r="C38" s="11" t="s">
        <v>4</v>
      </c>
      <c r="D38" s="11">
        <v>6.0449999999999999</v>
      </c>
      <c r="E38" s="39" t="s">
        <v>4</v>
      </c>
      <c r="F38" s="63" t="s">
        <v>63</v>
      </c>
      <c r="G38" s="64" t="s">
        <v>63</v>
      </c>
    </row>
    <row r="39" spans="2:14" s="6" customFormat="1" ht="30" customHeight="1" x14ac:dyDescent="0.3">
      <c r="B39" s="10" t="s">
        <v>64</v>
      </c>
      <c r="C39" s="11" t="s">
        <v>4</v>
      </c>
      <c r="D39" s="11">
        <v>2.8</v>
      </c>
      <c r="E39" s="39" t="s">
        <v>4</v>
      </c>
      <c r="F39" s="63" t="s">
        <v>63</v>
      </c>
      <c r="G39" s="64" t="s">
        <v>63</v>
      </c>
    </row>
    <row r="40" spans="2:14" s="5" customFormat="1" ht="30" customHeight="1" x14ac:dyDescent="0.25">
      <c r="B40" s="15" t="s">
        <v>17</v>
      </c>
      <c r="C40" s="21" t="s">
        <v>53</v>
      </c>
      <c r="D40" s="21" t="s">
        <v>54</v>
      </c>
      <c r="E40" s="41" t="s">
        <v>65</v>
      </c>
      <c r="F40" s="47" t="s">
        <v>63</v>
      </c>
      <c r="G40" s="46" t="s">
        <v>63</v>
      </c>
    </row>
    <row r="41" spans="2:14" s="5" customFormat="1" ht="30" customHeight="1" x14ac:dyDescent="0.25">
      <c r="B41" s="15" t="s">
        <v>66</v>
      </c>
      <c r="C41" s="11" t="s">
        <v>63</v>
      </c>
      <c r="D41" s="9">
        <v>10</v>
      </c>
      <c r="E41" s="39" t="s">
        <v>63</v>
      </c>
      <c r="F41" s="47" t="s">
        <v>63</v>
      </c>
      <c r="G41" s="46" t="s">
        <v>63</v>
      </c>
    </row>
    <row r="42" spans="2:14" s="5" customFormat="1" ht="30" customHeight="1" x14ac:dyDescent="0.25">
      <c r="B42" s="60" t="s">
        <v>126</v>
      </c>
      <c r="C42" s="61" t="s">
        <v>63</v>
      </c>
      <c r="D42" s="61" t="s">
        <v>63</v>
      </c>
      <c r="E42" s="62">
        <v>8</v>
      </c>
      <c r="F42" s="47" t="s">
        <v>63</v>
      </c>
      <c r="G42" s="46" t="s">
        <v>63</v>
      </c>
    </row>
    <row r="43" spans="2:14" s="5" customFormat="1" ht="30" customHeight="1" thickBot="1" x14ac:dyDescent="0.3">
      <c r="B43" s="52" t="s">
        <v>127</v>
      </c>
      <c r="C43" s="53">
        <v>9830</v>
      </c>
      <c r="D43" s="53">
        <v>10576</v>
      </c>
      <c r="E43" s="53">
        <v>10560.95</v>
      </c>
      <c r="F43" s="51" t="s">
        <v>147</v>
      </c>
      <c r="G43" s="54" t="s">
        <v>148</v>
      </c>
      <c r="H43" s="16"/>
      <c r="I43" s="16"/>
      <c r="J43" s="16"/>
      <c r="K43" s="16"/>
      <c r="L43" s="16"/>
    </row>
    <row r="44" spans="2:14" s="5" customFormat="1" ht="30" customHeight="1" x14ac:dyDescent="0.25">
      <c r="B44" s="83" t="s">
        <v>20</v>
      </c>
      <c r="C44" s="84"/>
      <c r="D44" s="84"/>
      <c r="E44" s="84"/>
      <c r="F44" s="84"/>
      <c r="G44" s="85"/>
      <c r="K44" s="20"/>
    </row>
    <row r="45" spans="2:14" s="5" customFormat="1" ht="30" customHeight="1" x14ac:dyDescent="0.25">
      <c r="B45" s="14" t="s">
        <v>21</v>
      </c>
      <c r="C45" s="32">
        <v>646.84300000000007</v>
      </c>
      <c r="D45" s="32">
        <v>747.84299999999996</v>
      </c>
      <c r="E45" s="42">
        <v>692.84299999999996</v>
      </c>
      <c r="F45" s="47" t="s">
        <v>149</v>
      </c>
      <c r="G45" s="46" t="s">
        <v>150</v>
      </c>
      <c r="H45" s="16"/>
      <c r="I45" s="16"/>
      <c r="J45" s="16"/>
      <c r="K45" s="16"/>
      <c r="L45" s="16"/>
      <c r="M45" s="16"/>
      <c r="N45" s="16"/>
    </row>
    <row r="46" spans="2:14" ht="30" customHeight="1" x14ac:dyDescent="0.25">
      <c r="B46" s="27" t="s">
        <v>22</v>
      </c>
      <c r="C46" s="34">
        <v>128.92099999999999</v>
      </c>
      <c r="D46" s="34">
        <v>128.42099999999999</v>
      </c>
      <c r="E46" s="43">
        <v>128.92099999999999</v>
      </c>
      <c r="F46" s="50" t="s">
        <v>82</v>
      </c>
      <c r="G46" s="48" t="s">
        <v>151</v>
      </c>
      <c r="I46" s="29"/>
      <c r="J46" s="29"/>
      <c r="K46" s="29"/>
      <c r="L46" s="29"/>
      <c r="M46" s="30"/>
      <c r="N46" s="30"/>
    </row>
    <row r="47" spans="2:14" ht="30" customHeight="1" x14ac:dyDescent="0.25">
      <c r="B47" s="27" t="s">
        <v>23</v>
      </c>
      <c r="C47" s="34">
        <v>9.7219999999999995</v>
      </c>
      <c r="D47" s="34">
        <v>9.2219999999999995</v>
      </c>
      <c r="E47" s="43">
        <v>11.722</v>
      </c>
      <c r="F47" s="50" t="s">
        <v>152</v>
      </c>
      <c r="G47" s="48" t="s">
        <v>153</v>
      </c>
      <c r="K47" s="30"/>
    </row>
    <row r="48" spans="2:14" ht="30" customHeight="1" x14ac:dyDescent="0.25">
      <c r="B48" s="27" t="s">
        <v>24</v>
      </c>
      <c r="C48" s="34">
        <v>228</v>
      </c>
      <c r="D48" s="34">
        <v>226</v>
      </c>
      <c r="E48" s="43">
        <v>230</v>
      </c>
      <c r="F48" s="50" t="s">
        <v>154</v>
      </c>
      <c r="G48" s="48" t="s">
        <v>155</v>
      </c>
      <c r="K48" s="30"/>
    </row>
    <row r="49" spans="2:11" s="6" customFormat="1" ht="30" customHeight="1" x14ac:dyDescent="0.3">
      <c r="B49" s="28" t="s">
        <v>25</v>
      </c>
      <c r="C49" s="33">
        <v>178</v>
      </c>
      <c r="D49" s="33">
        <v>176</v>
      </c>
      <c r="E49" s="44">
        <v>180</v>
      </c>
      <c r="F49" s="63" t="s">
        <v>156</v>
      </c>
      <c r="G49" s="64" t="s">
        <v>157</v>
      </c>
      <c r="K49" s="19"/>
    </row>
    <row r="50" spans="2:11" s="6" customFormat="1" ht="30" customHeight="1" x14ac:dyDescent="0.3">
      <c r="B50" s="28" t="s">
        <v>26</v>
      </c>
      <c r="C50" s="33">
        <v>50</v>
      </c>
      <c r="D50" s="33">
        <v>50</v>
      </c>
      <c r="E50" s="44">
        <v>50</v>
      </c>
      <c r="F50" s="63" t="s">
        <v>82</v>
      </c>
      <c r="G50" s="64" t="s">
        <v>82</v>
      </c>
      <c r="K50" s="19"/>
    </row>
    <row r="51" spans="2:11" ht="30" customHeight="1" x14ac:dyDescent="0.25">
      <c r="B51" s="27" t="s">
        <v>27</v>
      </c>
      <c r="C51" s="34">
        <v>27</v>
      </c>
      <c r="D51" s="34">
        <v>31</v>
      </c>
      <c r="E51" s="43">
        <v>29</v>
      </c>
      <c r="F51" s="50" t="s">
        <v>158</v>
      </c>
      <c r="G51" s="48" t="s">
        <v>159</v>
      </c>
      <c r="K51" s="30"/>
    </row>
    <row r="52" spans="2:11" ht="30" customHeight="1" x14ac:dyDescent="0.25">
      <c r="B52" s="27" t="s">
        <v>28</v>
      </c>
      <c r="C52" s="34">
        <v>253.2</v>
      </c>
      <c r="D52" s="34">
        <v>353.2</v>
      </c>
      <c r="E52" s="43">
        <v>293.2</v>
      </c>
      <c r="F52" s="50" t="s">
        <v>163</v>
      </c>
      <c r="G52" s="48" t="s">
        <v>164</v>
      </c>
      <c r="K52" s="30"/>
    </row>
    <row r="53" spans="2:11" s="6" customFormat="1" ht="30" customHeight="1" x14ac:dyDescent="0.3">
      <c r="B53" s="28" t="s">
        <v>29</v>
      </c>
      <c r="C53" s="33" t="s">
        <v>4</v>
      </c>
      <c r="D53" s="33" t="s">
        <v>4</v>
      </c>
      <c r="E53" s="44" t="s">
        <v>4</v>
      </c>
      <c r="F53" s="63" t="s">
        <v>63</v>
      </c>
      <c r="G53" s="64" t="s">
        <v>63</v>
      </c>
      <c r="K53" s="19"/>
    </row>
    <row r="54" spans="2:11" s="6" customFormat="1" ht="30" customHeight="1" x14ac:dyDescent="0.3">
      <c r="B54" s="35" t="s">
        <v>30</v>
      </c>
      <c r="C54" s="33" t="s">
        <v>4</v>
      </c>
      <c r="D54" s="33" t="s">
        <v>4</v>
      </c>
      <c r="E54" s="44" t="s">
        <v>4</v>
      </c>
      <c r="F54" s="63" t="s">
        <v>63</v>
      </c>
      <c r="G54" s="64" t="s">
        <v>63</v>
      </c>
      <c r="I54" s="7"/>
      <c r="K54" s="19"/>
    </row>
    <row r="55" spans="2:11" s="6" customFormat="1" ht="30" customHeight="1" x14ac:dyDescent="0.3">
      <c r="B55" s="28" t="s">
        <v>31</v>
      </c>
      <c r="C55" s="33" t="s">
        <v>4</v>
      </c>
      <c r="D55" s="33" t="s">
        <v>4</v>
      </c>
      <c r="E55" s="44" t="s">
        <v>4</v>
      </c>
      <c r="F55" s="63" t="s">
        <v>63</v>
      </c>
      <c r="G55" s="64" t="s">
        <v>63</v>
      </c>
      <c r="K55" s="19"/>
    </row>
    <row r="56" spans="2:11" s="5" customFormat="1" ht="30" customHeight="1" x14ac:dyDescent="0.25">
      <c r="B56" s="14" t="s">
        <v>32</v>
      </c>
      <c r="C56" s="32">
        <v>953.98</v>
      </c>
      <c r="D56" s="32" t="s">
        <v>7</v>
      </c>
      <c r="E56" s="42" t="s">
        <v>63</v>
      </c>
      <c r="F56" s="47" t="s">
        <v>63</v>
      </c>
      <c r="G56" s="46" t="s">
        <v>63</v>
      </c>
      <c r="K56" s="20"/>
    </row>
    <row r="57" spans="2:11" ht="30" customHeight="1" x14ac:dyDescent="0.25">
      <c r="B57" s="36" t="s">
        <v>1</v>
      </c>
      <c r="C57" s="34">
        <v>628.1</v>
      </c>
      <c r="D57" s="34">
        <v>614.79999999999995</v>
      </c>
      <c r="E57" s="43" t="s">
        <v>4</v>
      </c>
      <c r="F57" s="47" t="s">
        <v>63</v>
      </c>
      <c r="G57" s="46" t="s">
        <v>63</v>
      </c>
      <c r="K57" s="30"/>
    </row>
    <row r="58" spans="2:11" ht="30" customHeight="1" x14ac:dyDescent="0.25">
      <c r="B58" s="36" t="s">
        <v>5</v>
      </c>
      <c r="C58" s="34">
        <v>239</v>
      </c>
      <c r="D58" s="34" t="s">
        <v>4</v>
      </c>
      <c r="E58" s="43" t="s">
        <v>4</v>
      </c>
      <c r="F58" s="47" t="s">
        <v>63</v>
      </c>
      <c r="G58" s="46" t="s">
        <v>63</v>
      </c>
      <c r="K58" s="30"/>
    </row>
    <row r="59" spans="2:11" ht="30" customHeight="1" x14ac:dyDescent="0.25">
      <c r="B59" s="27" t="s">
        <v>33</v>
      </c>
      <c r="C59" s="34">
        <v>86.88</v>
      </c>
      <c r="D59" s="34">
        <v>95.801000000000002</v>
      </c>
      <c r="E59" s="43">
        <v>95.162000000000006</v>
      </c>
      <c r="F59" s="47" t="s">
        <v>160</v>
      </c>
      <c r="G59" s="46" t="s">
        <v>161</v>
      </c>
      <c r="K59" s="30"/>
    </row>
    <row r="60" spans="2:11" ht="30" customHeight="1" thickBot="1" x14ac:dyDescent="0.3">
      <c r="B60" s="31" t="s">
        <v>34</v>
      </c>
      <c r="C60" s="37">
        <v>1600.8230000000001</v>
      </c>
      <c r="D60" s="37" t="s">
        <v>35</v>
      </c>
      <c r="E60" s="45" t="s">
        <v>35</v>
      </c>
      <c r="F60" s="51" t="s">
        <v>63</v>
      </c>
      <c r="G60" s="49" t="s">
        <v>63</v>
      </c>
      <c r="K60" s="30"/>
    </row>
    <row r="61" spans="2:11" x14ac:dyDescent="0.25">
      <c r="B61" s="23"/>
      <c r="C61" s="24"/>
      <c r="D61" s="24"/>
      <c r="E61" s="24"/>
      <c r="F61" s="24"/>
      <c r="G61" s="24"/>
    </row>
    <row r="62" spans="2:11" ht="15" x14ac:dyDescent="0.25">
      <c r="B62" s="25" t="s">
        <v>13</v>
      </c>
      <c r="C62" s="58"/>
      <c r="D62" s="58"/>
      <c r="E62" s="58"/>
      <c r="F62" s="59"/>
      <c r="G62" s="59"/>
    </row>
    <row r="63" spans="2:11" ht="52.8" customHeight="1" x14ac:dyDescent="0.25">
      <c r="B63" s="66" t="s">
        <v>113</v>
      </c>
      <c r="C63" s="66"/>
      <c r="D63" s="66"/>
      <c r="E63" s="66"/>
      <c r="F63" s="66"/>
      <c r="G63" s="66"/>
    </row>
    <row r="64" spans="2:11" ht="30" customHeight="1" x14ac:dyDescent="0.25">
      <c r="B64" s="66" t="s">
        <v>72</v>
      </c>
      <c r="C64" s="66"/>
      <c r="D64" s="66"/>
      <c r="E64" s="66"/>
      <c r="F64" s="66"/>
      <c r="G64" s="66"/>
    </row>
    <row r="65" spans="2:7" ht="21" customHeight="1" x14ac:dyDescent="0.25">
      <c r="B65" s="66" t="s">
        <v>116</v>
      </c>
      <c r="C65" s="66"/>
      <c r="D65" s="66"/>
      <c r="E65" s="66"/>
      <c r="F65" s="66"/>
      <c r="G65" s="66"/>
    </row>
    <row r="66" spans="2:7" ht="19.8" customHeight="1" x14ac:dyDescent="0.25">
      <c r="B66" s="66" t="s">
        <v>122</v>
      </c>
      <c r="C66" s="66"/>
      <c r="D66" s="66"/>
      <c r="E66" s="66"/>
      <c r="F66" s="66"/>
      <c r="G66" s="66"/>
    </row>
    <row r="67" spans="2:7" ht="30" customHeight="1" x14ac:dyDescent="0.25">
      <c r="B67" s="66" t="s">
        <v>123</v>
      </c>
      <c r="C67" s="66"/>
      <c r="D67" s="66"/>
      <c r="E67" s="66"/>
      <c r="F67" s="66"/>
      <c r="G67" s="66"/>
    </row>
    <row r="68" spans="2:7" ht="41.4" customHeight="1" x14ac:dyDescent="0.25">
      <c r="B68" s="66" t="s">
        <v>117</v>
      </c>
      <c r="C68" s="66"/>
      <c r="D68" s="66"/>
      <c r="E68" s="66"/>
      <c r="F68" s="66"/>
      <c r="G68" s="66"/>
    </row>
    <row r="69" spans="2:7" ht="31.2" customHeight="1" x14ac:dyDescent="0.25">
      <c r="B69" s="66" t="s">
        <v>51</v>
      </c>
      <c r="C69" s="66"/>
      <c r="D69" s="66"/>
      <c r="E69" s="66"/>
      <c r="F69" s="66"/>
      <c r="G69" s="66"/>
    </row>
    <row r="70" spans="2:7" ht="28.8" customHeight="1" x14ac:dyDescent="0.25">
      <c r="B70" s="66" t="s">
        <v>114</v>
      </c>
      <c r="C70" s="66"/>
      <c r="D70" s="66"/>
      <c r="E70" s="66"/>
      <c r="F70" s="66"/>
      <c r="G70" s="66"/>
    </row>
    <row r="71" spans="2:7" ht="31.2" customHeight="1" x14ac:dyDescent="0.25">
      <c r="B71" s="66" t="s">
        <v>55</v>
      </c>
      <c r="C71" s="66"/>
      <c r="D71" s="66"/>
      <c r="E71" s="66"/>
      <c r="F71" s="66"/>
      <c r="G71" s="66"/>
    </row>
    <row r="72" spans="2:7" ht="31.2" customHeight="1" x14ac:dyDescent="0.25">
      <c r="B72" s="66" t="s">
        <v>124</v>
      </c>
      <c r="C72" s="66"/>
      <c r="D72" s="66"/>
      <c r="E72" s="66"/>
      <c r="F72" s="66"/>
      <c r="G72" s="66"/>
    </row>
    <row r="73" spans="2:7" ht="28.8" customHeight="1" x14ac:dyDescent="0.25">
      <c r="B73" s="66" t="s">
        <v>125</v>
      </c>
      <c r="C73" s="66"/>
      <c r="D73" s="66"/>
      <c r="E73" s="66"/>
      <c r="F73" s="66"/>
      <c r="G73" s="66"/>
    </row>
    <row r="74" spans="2:7" ht="31.8" customHeight="1" x14ac:dyDescent="0.25">
      <c r="B74" s="66" t="s">
        <v>128</v>
      </c>
      <c r="C74" s="66"/>
      <c r="D74" s="66"/>
      <c r="E74" s="66"/>
      <c r="F74" s="66"/>
      <c r="G74" s="66"/>
    </row>
    <row r="75" spans="2:7" ht="19.8" customHeight="1" x14ac:dyDescent="0.25">
      <c r="B75" s="66" t="s">
        <v>129</v>
      </c>
      <c r="C75" s="66"/>
      <c r="D75" s="66"/>
      <c r="E75" s="66"/>
      <c r="F75" s="66"/>
      <c r="G75" s="66"/>
    </row>
    <row r="79" spans="2:7" x14ac:dyDescent="0.25">
      <c r="B79" s="2" t="s">
        <v>165</v>
      </c>
    </row>
  </sheetData>
  <mergeCells count="22">
    <mergeCell ref="B73:G73"/>
    <mergeCell ref="B74:G74"/>
    <mergeCell ref="B75:G75"/>
    <mergeCell ref="B67:G67"/>
    <mergeCell ref="B68:G68"/>
    <mergeCell ref="B69:G69"/>
    <mergeCell ref="B70:G70"/>
    <mergeCell ref="B71:G71"/>
    <mergeCell ref="B72:G72"/>
    <mergeCell ref="B66:G66"/>
    <mergeCell ref="B2:G2"/>
    <mergeCell ref="B3:B4"/>
    <mergeCell ref="C3:C4"/>
    <mergeCell ref="D3:D4"/>
    <mergeCell ref="E3:E4"/>
    <mergeCell ref="F3:F4"/>
    <mergeCell ref="G3:G4"/>
    <mergeCell ref="B5:G5"/>
    <mergeCell ref="B44:G44"/>
    <mergeCell ref="B63:G63"/>
    <mergeCell ref="B64:G64"/>
    <mergeCell ref="B65:G65"/>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67" t="s">
        <v>57</v>
      </c>
      <c r="C2" s="68"/>
      <c r="D2" s="68"/>
      <c r="E2" s="68"/>
      <c r="F2" s="68"/>
      <c r="G2" s="69"/>
    </row>
    <row r="3" spans="2:9" ht="29.25" customHeight="1" x14ac:dyDescent="0.25">
      <c r="B3" s="70" t="s">
        <v>0</v>
      </c>
      <c r="C3" s="72" t="s">
        <v>40</v>
      </c>
      <c r="D3" s="72" t="s">
        <v>39</v>
      </c>
      <c r="E3" s="86" t="s">
        <v>69</v>
      </c>
      <c r="F3" s="76" t="s">
        <v>58</v>
      </c>
      <c r="G3" s="78" t="s">
        <v>59</v>
      </c>
    </row>
    <row r="4" spans="2:9" ht="28.5" customHeight="1" x14ac:dyDescent="0.25">
      <c r="B4" s="71"/>
      <c r="C4" s="73"/>
      <c r="D4" s="73"/>
      <c r="E4" s="87"/>
      <c r="F4" s="77"/>
      <c r="G4" s="79"/>
    </row>
    <row r="5" spans="2:9" ht="30.75" customHeight="1" x14ac:dyDescent="0.25">
      <c r="B5" s="80" t="s">
        <v>18</v>
      </c>
      <c r="C5" s="81"/>
      <c r="D5" s="81"/>
      <c r="E5" s="81"/>
      <c r="F5" s="81"/>
      <c r="G5" s="82"/>
    </row>
    <row r="6" spans="2:9" s="5" customFormat="1" ht="30" customHeight="1" x14ac:dyDescent="0.25">
      <c r="B6" s="8" t="s">
        <v>71</v>
      </c>
      <c r="C6" s="9">
        <v>4720</v>
      </c>
      <c r="D6" s="9">
        <v>4700</v>
      </c>
      <c r="E6" s="38">
        <v>4725</v>
      </c>
      <c r="F6" s="47" t="str">
        <f>"$"&amp;ROUND(E6-C6,1) &amp; CHAR(10) &amp;" ("&amp;ROUND((E6-C6)/C6,3)*100&amp;"%)"</f>
        <v>$5
 (0.1%)</v>
      </c>
      <c r="G6" s="46" t="str">
        <f>"$"&amp;ROUND(E6-D6,1) &amp; CHAR(10) &amp;" ("&amp;ROUND((E6-D6)/D6,3)*100&amp;"%)"</f>
        <v>$25
 (0.5%)</v>
      </c>
      <c r="H6" s="16"/>
      <c r="I6" s="16"/>
    </row>
    <row r="7" spans="2:9" s="6" customFormat="1" ht="30" customHeight="1" x14ac:dyDescent="0.3">
      <c r="B7" s="10" t="s">
        <v>62</v>
      </c>
      <c r="C7" s="11">
        <v>4390</v>
      </c>
      <c r="D7" s="11">
        <v>4370</v>
      </c>
      <c r="E7" s="39">
        <v>4395</v>
      </c>
      <c r="F7" s="50" t="str">
        <f t="shared" ref="F7:F40" si="0">"$"&amp;ROUND(E7-C7,1) &amp; CHAR(10) &amp;" ("&amp;ROUND((E7-C7)/C7,3)*100&amp;"%)"</f>
        <v>$5
 (0.1%)</v>
      </c>
      <c r="G7" s="48" t="str">
        <f t="shared" ref="G7:G40" si="1">"$"&amp;ROUND(E7-D7,1) &amp; CHAR(10) &amp;" ("&amp;ROUND((E7-D7)/D7,3)*100&amp;"%)"</f>
        <v>$25
 (0.6%)</v>
      </c>
    </row>
    <row r="8" spans="2:9" s="6" customFormat="1" ht="30" customHeight="1" x14ac:dyDescent="0.3">
      <c r="B8" s="10" t="s">
        <v>61</v>
      </c>
      <c r="C8" s="11">
        <v>330</v>
      </c>
      <c r="D8" s="11">
        <v>330</v>
      </c>
      <c r="E8" s="39">
        <v>330</v>
      </c>
      <c r="F8" s="50" t="str">
        <f t="shared" si="0"/>
        <v>$0
 (0%)</v>
      </c>
      <c r="G8" s="48" t="str">
        <f t="shared" si="1"/>
        <v>$0
 (0%)</v>
      </c>
    </row>
    <row r="9" spans="2:9" s="6" customFormat="1" ht="30" customHeight="1" x14ac:dyDescent="0.3">
      <c r="B9" s="12" t="s">
        <v>6</v>
      </c>
      <c r="C9" s="11">
        <v>45</v>
      </c>
      <c r="D9" s="11">
        <v>45</v>
      </c>
      <c r="E9" s="39">
        <v>45</v>
      </c>
      <c r="F9" s="50" t="str">
        <f t="shared" si="0"/>
        <v>$0
 (0%)</v>
      </c>
      <c r="G9" s="48" t="str">
        <f t="shared" si="1"/>
        <v>$0
 (0%)</v>
      </c>
    </row>
    <row r="10" spans="2:9" s="6" customFormat="1" ht="30" customHeight="1" x14ac:dyDescent="0.3">
      <c r="B10" s="10" t="s">
        <v>60</v>
      </c>
      <c r="C10" s="11" t="s">
        <v>4</v>
      </c>
      <c r="D10" s="11">
        <v>0.54500000000000004</v>
      </c>
      <c r="E10" s="39" t="s">
        <v>4</v>
      </c>
      <c r="F10" s="50" t="e">
        <f t="shared" ref="F10" si="2">"$"&amp;ROUND(E10-C10,1) &amp; CHAR(10) &amp;" ("&amp;ROUND((E10-C10)/C10,3)*100&amp;"%)"</f>
        <v>#VALUE!</v>
      </c>
      <c r="G10" s="48" t="e">
        <f t="shared" ref="G10" si="3">"$"&amp;ROUND(E10-D10,1) &amp; CHAR(10) &amp;" ("&amp;ROUND((E10-D10)/D10,3)*100&amp;"%)"</f>
        <v>#VALUE!</v>
      </c>
    </row>
    <row r="11" spans="2:9" s="5" customFormat="1" ht="30" customHeight="1" x14ac:dyDescent="0.25">
      <c r="B11" s="8" t="s">
        <v>3</v>
      </c>
      <c r="C11" s="9">
        <v>1560</v>
      </c>
      <c r="D11" s="9">
        <v>2000</v>
      </c>
      <c r="E11" s="38">
        <v>2000</v>
      </c>
      <c r="F11" s="47" t="str">
        <f t="shared" si="0"/>
        <v>$440
 (28.2%)</v>
      </c>
      <c r="G11" s="46" t="str">
        <f t="shared" si="1"/>
        <v>$0
 (0%)</v>
      </c>
      <c r="H11" s="16"/>
      <c r="I11" s="16"/>
    </row>
    <row r="12" spans="2:9" s="5" customFormat="1" ht="30" customHeight="1" x14ac:dyDescent="0.25">
      <c r="B12" s="8" t="s">
        <v>36</v>
      </c>
      <c r="C12" s="9" t="s">
        <v>7</v>
      </c>
      <c r="D12" s="9">
        <f>SUM(D13:D14)</f>
        <v>352</v>
      </c>
      <c r="E12" s="38" t="s">
        <v>63</v>
      </c>
      <c r="F12" s="47" t="e">
        <f t="shared" si="0"/>
        <v>#VALUE!</v>
      </c>
      <c r="G12" s="46" t="e">
        <f t="shared" si="1"/>
        <v>#VALUE!</v>
      </c>
    </row>
    <row r="13" spans="2:9" s="6" customFormat="1" ht="30" customHeight="1" x14ac:dyDescent="0.3">
      <c r="B13" s="10" t="s">
        <v>10</v>
      </c>
      <c r="C13" s="11">
        <v>371.05</v>
      </c>
      <c r="D13" s="11">
        <v>350</v>
      </c>
      <c r="E13" s="39">
        <v>469</v>
      </c>
      <c r="F13" s="50" t="str">
        <f t="shared" si="0"/>
        <v>$98
 (26.4%)</v>
      </c>
      <c r="G13" s="48" t="str">
        <f t="shared" si="1"/>
        <v>$119
 (34%)</v>
      </c>
      <c r="H13" s="7"/>
      <c r="I13" s="7"/>
    </row>
    <row r="14" spans="2:9" s="6" customFormat="1" ht="30" customHeight="1" x14ac:dyDescent="0.3">
      <c r="B14" s="10" t="s">
        <v>11</v>
      </c>
      <c r="C14" s="11" t="s">
        <v>4</v>
      </c>
      <c r="D14" s="11">
        <v>2</v>
      </c>
      <c r="E14" s="39" t="s">
        <v>4</v>
      </c>
      <c r="F14" s="50" t="e">
        <f t="shared" si="0"/>
        <v>#VALUE!</v>
      </c>
      <c r="G14" s="48" t="e">
        <f t="shared" si="1"/>
        <v>#VALUE!</v>
      </c>
    </row>
    <row r="15" spans="2:9" s="5" customFormat="1" ht="30" customHeight="1" x14ac:dyDescent="0.25">
      <c r="B15" s="8" t="s">
        <v>5</v>
      </c>
      <c r="C15" s="22">
        <v>775</v>
      </c>
      <c r="D15" s="22">
        <v>780</v>
      </c>
      <c r="E15" s="40">
        <v>820</v>
      </c>
      <c r="F15" s="47" t="str">
        <f t="shared" si="0"/>
        <v>$45
 (5.8%)</v>
      </c>
      <c r="G15" s="46" t="str">
        <f t="shared" si="1"/>
        <v>$40
 (5.1%)</v>
      </c>
      <c r="H15" s="20"/>
      <c r="I15" s="16"/>
    </row>
    <row r="16" spans="2:9" s="5" customFormat="1" ht="30" customHeight="1" x14ac:dyDescent="0.25">
      <c r="B16" s="8" t="s">
        <v>37</v>
      </c>
      <c r="C16" s="9" t="s">
        <v>7</v>
      </c>
      <c r="D16" s="9">
        <v>1044</v>
      </c>
      <c r="E16" s="38" t="s">
        <v>63</v>
      </c>
      <c r="F16" s="47" t="e">
        <f t="shared" si="0"/>
        <v>#VALUE!</v>
      </c>
      <c r="G16" s="46" t="e">
        <f t="shared" si="1"/>
        <v>#VALUE!</v>
      </c>
    </row>
    <row r="17" spans="2:14" s="6" customFormat="1" ht="30" customHeight="1" x14ac:dyDescent="0.3">
      <c r="B17" s="10" t="s">
        <v>10</v>
      </c>
      <c r="C17" s="11">
        <v>890</v>
      </c>
      <c r="D17" s="11">
        <v>879.5</v>
      </c>
      <c r="E17" s="39">
        <v>890</v>
      </c>
      <c r="F17" s="50" t="str">
        <f t="shared" si="0"/>
        <v>$0
 (0%)</v>
      </c>
      <c r="G17" s="48" t="str">
        <f t="shared" si="1"/>
        <v>$10.5
 (1.2%)</v>
      </c>
      <c r="H17" s="7"/>
      <c r="I17" s="7"/>
    </row>
    <row r="18" spans="2:14" s="6" customFormat="1" ht="30" customHeight="1" x14ac:dyDescent="0.3">
      <c r="B18" s="12" t="s">
        <v>41</v>
      </c>
      <c r="C18" s="11">
        <v>290</v>
      </c>
      <c r="D18" s="11">
        <v>290</v>
      </c>
      <c r="E18" s="39">
        <v>290</v>
      </c>
      <c r="F18" s="50" t="str">
        <f t="shared" si="0"/>
        <v>$0
 (0%)</v>
      </c>
      <c r="G18" s="48" t="str">
        <f t="shared" si="1"/>
        <v>$0
 (0%)</v>
      </c>
    </row>
    <row r="19" spans="2:14" s="6" customFormat="1" ht="30" customHeight="1" x14ac:dyDescent="0.3">
      <c r="B19" s="12" t="s">
        <v>19</v>
      </c>
      <c r="C19" s="11">
        <v>75</v>
      </c>
      <c r="D19" s="11">
        <v>65</v>
      </c>
      <c r="E19" s="39">
        <v>75</v>
      </c>
      <c r="F19" s="50" t="str">
        <f t="shared" si="0"/>
        <v>$0
 (0%)</v>
      </c>
      <c r="G19" s="48" t="str">
        <f t="shared" si="1"/>
        <v>$10
 (15.4%)</v>
      </c>
    </row>
    <row r="20" spans="2:14" s="6" customFormat="1" ht="30" customHeight="1" x14ac:dyDescent="0.3">
      <c r="B20" s="10" t="s">
        <v>42</v>
      </c>
      <c r="C20" s="11">
        <v>139</v>
      </c>
      <c r="D20" s="11">
        <v>135.5</v>
      </c>
      <c r="E20" s="39">
        <v>145</v>
      </c>
      <c r="F20" s="50" t="str">
        <f t="shared" si="0"/>
        <v>$6
 (4.3%)</v>
      </c>
      <c r="G20" s="48" t="str">
        <f t="shared" si="1"/>
        <v>$9.5
 (7%)</v>
      </c>
      <c r="H20" s="7"/>
    </row>
    <row r="21" spans="2:14" s="6" customFormat="1" ht="30" customHeight="1" x14ac:dyDescent="0.3">
      <c r="B21" s="10" t="s">
        <v>11</v>
      </c>
      <c r="C21" s="11" t="s">
        <v>4</v>
      </c>
      <c r="D21" s="11">
        <v>29</v>
      </c>
      <c r="E21" s="39" t="s">
        <v>4</v>
      </c>
      <c r="F21" s="50" t="e">
        <f t="shared" si="0"/>
        <v>#VALUE!</v>
      </c>
      <c r="G21" s="48" t="e">
        <f t="shared" si="1"/>
        <v>#VALUE!</v>
      </c>
      <c r="H21" s="19"/>
    </row>
    <row r="22" spans="2:14" s="6" customFormat="1" ht="30" customHeight="1" x14ac:dyDescent="0.3">
      <c r="B22" s="12" t="s">
        <v>19</v>
      </c>
      <c r="C22" s="11" t="s">
        <v>4</v>
      </c>
      <c r="D22" s="11">
        <v>0</v>
      </c>
      <c r="E22" s="39" t="s">
        <v>4</v>
      </c>
      <c r="F22" s="50" t="e">
        <f t="shared" si="0"/>
        <v>#VALUE!</v>
      </c>
      <c r="G22" s="48" t="e">
        <f t="shared" si="1"/>
        <v>#VALUE!</v>
      </c>
    </row>
    <row r="23" spans="2:14" s="5" customFormat="1" ht="30" customHeight="1" x14ac:dyDescent="0.25">
      <c r="B23" s="8" t="s">
        <v>38</v>
      </c>
      <c r="C23" s="9" t="s">
        <v>7</v>
      </c>
      <c r="D23" s="9">
        <f>SUM(D24:D26)</f>
        <v>161.042</v>
      </c>
      <c r="E23" s="38" t="s">
        <v>63</v>
      </c>
      <c r="F23" s="47" t="e">
        <f t="shared" si="0"/>
        <v>#VALUE!</v>
      </c>
      <c r="G23" s="46" t="e">
        <f t="shared" si="1"/>
        <v>#VALUE!</v>
      </c>
    </row>
    <row r="24" spans="2:14" s="6" customFormat="1" ht="30" customHeight="1" x14ac:dyDescent="0.3">
      <c r="B24" s="13" t="s">
        <v>10</v>
      </c>
      <c r="C24" s="11">
        <v>155</v>
      </c>
      <c r="D24" s="11">
        <v>150</v>
      </c>
      <c r="E24" s="39">
        <v>160</v>
      </c>
      <c r="F24" s="50" t="str">
        <f t="shared" si="0"/>
        <v>$5
 (3.2%)</v>
      </c>
      <c r="G24" s="48" t="str">
        <f t="shared" si="1"/>
        <v>$10
 (6.7%)</v>
      </c>
      <c r="H24" s="7"/>
      <c r="I24" s="7"/>
    </row>
    <row r="25" spans="2:14" s="6" customFormat="1" ht="30" customHeight="1" x14ac:dyDescent="0.3">
      <c r="B25" s="13" t="s">
        <v>11</v>
      </c>
      <c r="C25" s="11" t="s">
        <v>4</v>
      </c>
      <c r="D25" s="11">
        <v>10.292</v>
      </c>
      <c r="E25" s="39" t="s">
        <v>4</v>
      </c>
      <c r="F25" s="50" t="e">
        <f t="shared" si="0"/>
        <v>#VALUE!</v>
      </c>
      <c r="G25" s="48" t="e">
        <f t="shared" si="1"/>
        <v>#VALUE!</v>
      </c>
    </row>
    <row r="26" spans="2:14" s="6" customFormat="1" ht="30" customHeight="1" x14ac:dyDescent="0.3">
      <c r="B26" s="13" t="s">
        <v>64</v>
      </c>
      <c r="C26" s="11" t="s">
        <v>4</v>
      </c>
      <c r="D26" s="11">
        <v>0.75</v>
      </c>
      <c r="E26" s="39" t="s">
        <v>4</v>
      </c>
      <c r="F26" s="50" t="e">
        <f t="shared" si="0"/>
        <v>#VALUE!</v>
      </c>
      <c r="G26" s="48" t="e">
        <f t="shared" si="1"/>
        <v>#VALUE!</v>
      </c>
    </row>
    <row r="27" spans="2:14" s="5" customFormat="1" ht="36" customHeight="1" x14ac:dyDescent="0.25">
      <c r="B27" s="14" t="s">
        <v>43</v>
      </c>
      <c r="C27" s="9">
        <v>607.5</v>
      </c>
      <c r="D27" s="9">
        <f>SUM(D28,D31)</f>
        <v>653</v>
      </c>
      <c r="E27" s="38">
        <f>SUM(E28,E31)</f>
        <v>830</v>
      </c>
      <c r="F27" s="47" t="str">
        <f t="shared" si="0"/>
        <v>$222.5
 (36.6%)</v>
      </c>
      <c r="G27" s="46" t="str">
        <f t="shared" si="1"/>
        <v>$177
 (27.1%)</v>
      </c>
    </row>
    <row r="28" spans="2:14" s="6" customFormat="1" ht="36" customHeight="1" x14ac:dyDescent="0.3">
      <c r="B28" s="18" t="s">
        <v>46</v>
      </c>
      <c r="C28" s="11">
        <v>575</v>
      </c>
      <c r="D28" s="11">
        <f>SUM(D29:D30)</f>
        <v>597</v>
      </c>
      <c r="E28" s="39">
        <v>760</v>
      </c>
      <c r="F28" s="50" t="str">
        <f t="shared" si="0"/>
        <v>$185
 (32.2%)</v>
      </c>
      <c r="G28" s="48" t="str">
        <f t="shared" si="1"/>
        <v>$163
 (27.3%)</v>
      </c>
      <c r="H28" s="19"/>
      <c r="I28" s="7"/>
    </row>
    <row r="29" spans="2:14" s="6" customFormat="1" ht="30" customHeight="1" x14ac:dyDescent="0.3">
      <c r="B29" s="13" t="s">
        <v>44</v>
      </c>
      <c r="C29" s="11">
        <v>523.95000000000005</v>
      </c>
      <c r="D29" s="11">
        <v>572</v>
      </c>
      <c r="E29" s="39">
        <v>760</v>
      </c>
      <c r="F29" s="50" t="str">
        <f t="shared" si="0"/>
        <v>$236.1
 (45.1%)</v>
      </c>
      <c r="G29" s="48" t="str">
        <f t="shared" si="1"/>
        <v>$188
 (32.9%)</v>
      </c>
      <c r="H29" s="19"/>
      <c r="I29" s="7"/>
      <c r="K29" s="7"/>
      <c r="L29" s="7"/>
      <c r="M29" s="7"/>
      <c r="N29" s="7"/>
    </row>
    <row r="30" spans="2:14" s="6" customFormat="1" ht="30" customHeight="1" x14ac:dyDescent="0.3">
      <c r="B30" s="13" t="s">
        <v>45</v>
      </c>
      <c r="C30" s="11">
        <v>51.05</v>
      </c>
      <c r="D30" s="11">
        <v>25</v>
      </c>
      <c r="E30" s="39" t="s">
        <v>4</v>
      </c>
      <c r="F30" s="50" t="e">
        <f t="shared" si="0"/>
        <v>#VALUE!</v>
      </c>
      <c r="G30" s="48" t="e">
        <f t="shared" si="1"/>
        <v>#VALUE!</v>
      </c>
    </row>
    <row r="31" spans="2:14" s="6" customFormat="1" ht="30" customHeight="1" x14ac:dyDescent="0.3">
      <c r="B31" s="18" t="s">
        <v>47</v>
      </c>
      <c r="C31" s="11">
        <v>32.5</v>
      </c>
      <c r="D31" s="11">
        <v>56</v>
      </c>
      <c r="E31" s="39">
        <v>70</v>
      </c>
      <c r="F31" s="50" t="str">
        <f t="shared" si="0"/>
        <v>$37.5
 (115.4%)</v>
      </c>
      <c r="G31" s="48" t="str">
        <f t="shared" si="1"/>
        <v>$14
 (25%)</v>
      </c>
    </row>
    <row r="32" spans="2:14" s="17" customFormat="1" ht="30" customHeight="1" x14ac:dyDescent="0.25">
      <c r="B32" s="14" t="s">
        <v>2</v>
      </c>
      <c r="C32" s="9">
        <v>27.5</v>
      </c>
      <c r="D32" s="9">
        <v>25</v>
      </c>
      <c r="E32" s="38">
        <v>30</v>
      </c>
      <c r="F32" s="47" t="str">
        <f t="shared" si="0"/>
        <v>$2.5
 (9.1%)</v>
      </c>
      <c r="G32" s="46" t="str">
        <f t="shared" si="1"/>
        <v>$5
 (20%)</v>
      </c>
      <c r="H32" s="16"/>
      <c r="I32" s="16"/>
    </row>
    <row r="33" spans="2:12" s="17" customFormat="1" ht="30" customHeight="1" x14ac:dyDescent="0.25">
      <c r="B33" s="14" t="s">
        <v>12</v>
      </c>
      <c r="C33" s="9">
        <v>107.5</v>
      </c>
      <c r="D33" s="9">
        <v>114.5</v>
      </c>
      <c r="E33" s="38">
        <v>112.5</v>
      </c>
      <c r="F33" s="47" t="str">
        <f t="shared" si="0"/>
        <v>$5
 (4.7%)</v>
      </c>
      <c r="G33" s="46" t="str">
        <f t="shared" si="1"/>
        <v>$-2
 (-1.7%)</v>
      </c>
      <c r="H33" s="16"/>
      <c r="I33" s="16"/>
    </row>
    <row r="34" spans="2:12" s="17" customFormat="1" ht="30" customHeight="1" x14ac:dyDescent="0.25">
      <c r="B34" s="8" t="s">
        <v>8</v>
      </c>
      <c r="C34" s="9" t="s">
        <v>63</v>
      </c>
      <c r="D34" s="9">
        <f>SUM(D35:D38)</f>
        <v>1003.8449999999999</v>
      </c>
      <c r="E34" s="38" t="s">
        <v>63</v>
      </c>
      <c r="F34" s="47" t="e">
        <f t="shared" si="0"/>
        <v>#VALUE!</v>
      </c>
      <c r="G34" s="46" t="e">
        <f t="shared" si="1"/>
        <v>#VALUE!</v>
      </c>
      <c r="H34" s="20"/>
      <c r="I34" s="20"/>
    </row>
    <row r="35" spans="2:12" s="6" customFormat="1" ht="30" customHeight="1" x14ac:dyDescent="0.3">
      <c r="B35" s="10" t="s">
        <v>48</v>
      </c>
      <c r="C35" s="11">
        <v>700</v>
      </c>
      <c r="D35" s="11">
        <v>745</v>
      </c>
      <c r="E35" s="39">
        <v>1000</v>
      </c>
      <c r="F35" s="50" t="str">
        <f t="shared" si="0"/>
        <v>$300
 (42.9%)</v>
      </c>
      <c r="G35" s="48" t="str">
        <f t="shared" si="1"/>
        <v>$255
 (34.2%)</v>
      </c>
    </row>
    <row r="36" spans="2:12" s="6" customFormat="1" ht="30" customHeight="1" x14ac:dyDescent="0.3">
      <c r="B36" s="10" t="s">
        <v>49</v>
      </c>
      <c r="C36" s="11" t="s">
        <v>4</v>
      </c>
      <c r="D36" s="11">
        <v>250</v>
      </c>
      <c r="E36" s="39" t="s">
        <v>4</v>
      </c>
      <c r="F36" s="50" t="e">
        <f t="shared" si="0"/>
        <v>#VALUE!</v>
      </c>
      <c r="G36" s="48" t="e">
        <f t="shared" si="1"/>
        <v>#VALUE!</v>
      </c>
    </row>
    <row r="37" spans="2:12" s="6" customFormat="1" ht="30" customHeight="1" x14ac:dyDescent="0.3">
      <c r="B37" s="10" t="s">
        <v>11</v>
      </c>
      <c r="C37" s="11" t="s">
        <v>4</v>
      </c>
      <c r="D37" s="11">
        <v>6.0449999999999999</v>
      </c>
      <c r="E37" s="39" t="s">
        <v>4</v>
      </c>
      <c r="F37" s="50" t="e">
        <f t="shared" si="0"/>
        <v>#VALUE!</v>
      </c>
      <c r="G37" s="48" t="e">
        <f t="shared" si="1"/>
        <v>#VALUE!</v>
      </c>
    </row>
    <row r="38" spans="2:12" s="6" customFormat="1" ht="30" customHeight="1" x14ac:dyDescent="0.3">
      <c r="B38" s="10" t="s">
        <v>64</v>
      </c>
      <c r="C38" s="11" t="s">
        <v>4</v>
      </c>
      <c r="D38" s="11">
        <v>2.8</v>
      </c>
      <c r="E38" s="39" t="s">
        <v>4</v>
      </c>
      <c r="F38" s="50" t="e">
        <f t="shared" si="0"/>
        <v>#VALUE!</v>
      </c>
      <c r="G38" s="48" t="e">
        <f t="shared" si="1"/>
        <v>#VALUE!</v>
      </c>
    </row>
    <row r="39" spans="2:12" s="5" customFormat="1" ht="30" customHeight="1" x14ac:dyDescent="0.25">
      <c r="B39" s="15" t="s">
        <v>17</v>
      </c>
      <c r="C39" s="21" t="s">
        <v>53</v>
      </c>
      <c r="D39" s="21" t="s">
        <v>54</v>
      </c>
      <c r="E39" s="41" t="s">
        <v>65</v>
      </c>
      <c r="F39" s="47" t="e">
        <f t="shared" si="0"/>
        <v>#VALUE!</v>
      </c>
      <c r="G39" s="46" t="e">
        <f t="shared" si="1"/>
        <v>#VALUE!</v>
      </c>
    </row>
    <row r="40" spans="2:12" s="5" customFormat="1" ht="30" customHeight="1" x14ac:dyDescent="0.25">
      <c r="B40" s="15" t="s">
        <v>66</v>
      </c>
      <c r="C40" s="11" t="s">
        <v>4</v>
      </c>
      <c r="D40" s="9">
        <v>10</v>
      </c>
      <c r="E40" s="38">
        <v>10</v>
      </c>
      <c r="F40" s="47" t="e">
        <f t="shared" si="0"/>
        <v>#VALUE!</v>
      </c>
      <c r="G40" s="46" t="str">
        <f t="shared" si="1"/>
        <v>$0
 (0%)</v>
      </c>
    </row>
    <row r="41" spans="2:12" s="5" customFormat="1" ht="30" customHeight="1" thickBot="1" x14ac:dyDescent="0.3">
      <c r="B41" s="55" t="s">
        <v>67</v>
      </c>
      <c r="C41" s="56">
        <v>9830</v>
      </c>
      <c r="D41" s="56">
        <f>SUM(D40,D36,D35,D33,D32,D29,D24,D17,D15,D13,D11,D8,D7)</f>
        <v>10576</v>
      </c>
      <c r="E41" s="57">
        <f>SUM(E40,E35,E33,E32,E29,E24,E17,E13,E11,E8,E7,E15)</f>
        <v>10976.5</v>
      </c>
      <c r="F41" s="51" t="str">
        <f>"$"&amp;ROUND(E41-C41,1) &amp; CHAR(10) &amp;" ("&amp;ROUND((E41-C41)/C41,3)*100&amp;"%)"</f>
        <v>$1146.5
 (11.7%)</v>
      </c>
      <c r="G41" s="49" t="str">
        <f t="shared" ref="G41" si="4">"$"&amp;ROUND(E41-D41,1) &amp; CHAR(10) &amp;" ("&amp;ROUND((E41-D41)/D41,3)*100&amp;"%)"</f>
        <v>$400.5
 (3.8%)</v>
      </c>
      <c r="H41" s="16"/>
      <c r="I41" s="16"/>
      <c r="J41" s="16"/>
      <c r="K41" s="16"/>
      <c r="L41" s="16"/>
    </row>
    <row r="42" spans="2:12" x14ac:dyDescent="0.25">
      <c r="B42" s="23"/>
      <c r="C42" s="24"/>
      <c r="D42" s="24"/>
      <c r="E42" s="24"/>
      <c r="F42" s="24"/>
      <c r="G42" s="24"/>
    </row>
    <row r="43" spans="2:12" x14ac:dyDescent="0.25">
      <c r="B43" s="25" t="s">
        <v>13</v>
      </c>
      <c r="C43" s="26"/>
      <c r="D43" s="26"/>
      <c r="E43" s="26"/>
      <c r="F43" s="26"/>
    </row>
    <row r="44" spans="2:12" ht="60" customHeight="1" x14ac:dyDescent="0.25">
      <c r="B44" s="66" t="s">
        <v>70</v>
      </c>
      <c r="C44" s="66"/>
      <c r="D44" s="66"/>
      <c r="E44" s="66"/>
      <c r="F44" s="66"/>
      <c r="G44" s="66"/>
    </row>
    <row r="45" spans="2:12" ht="30" customHeight="1" x14ac:dyDescent="0.25">
      <c r="B45" s="66" t="s">
        <v>72</v>
      </c>
      <c r="C45" s="66"/>
      <c r="D45" s="66"/>
      <c r="E45" s="66"/>
      <c r="F45" s="66"/>
      <c r="G45" s="66"/>
    </row>
    <row r="46" spans="2:12" ht="21" customHeight="1" x14ac:dyDescent="0.25">
      <c r="B46" s="66" t="s">
        <v>73</v>
      </c>
      <c r="C46" s="66"/>
      <c r="D46" s="66"/>
      <c r="E46" s="66"/>
      <c r="F46" s="66"/>
      <c r="G46" s="66"/>
    </row>
    <row r="47" spans="2:12" ht="48.6" customHeight="1" x14ac:dyDescent="0.25">
      <c r="B47" s="66" t="s">
        <v>74</v>
      </c>
      <c r="C47" s="66"/>
      <c r="D47" s="66"/>
      <c r="E47" s="66"/>
      <c r="F47" s="66"/>
      <c r="G47" s="66"/>
    </row>
    <row r="48" spans="2:12" ht="30" customHeight="1" x14ac:dyDescent="0.25">
      <c r="B48" s="66" t="s">
        <v>75</v>
      </c>
      <c r="C48" s="66"/>
      <c r="D48" s="66"/>
      <c r="E48" s="66"/>
      <c r="F48" s="66"/>
      <c r="G48" s="66"/>
    </row>
    <row r="49" spans="2:7" ht="41.25" customHeight="1" x14ac:dyDescent="0.25">
      <c r="B49" s="66" t="s">
        <v>50</v>
      </c>
      <c r="C49" s="66"/>
      <c r="D49" s="66"/>
      <c r="E49" s="66"/>
      <c r="F49" s="66"/>
      <c r="G49" s="66"/>
    </row>
    <row r="50" spans="2:7" ht="41.25" customHeight="1" x14ac:dyDescent="0.25">
      <c r="B50" s="66" t="s">
        <v>51</v>
      </c>
      <c r="C50" s="66"/>
      <c r="D50" s="66"/>
      <c r="E50" s="66"/>
      <c r="F50" s="66"/>
      <c r="G50" s="66"/>
    </row>
    <row r="51" spans="2:7" ht="30" customHeight="1" x14ac:dyDescent="0.25">
      <c r="B51" s="66" t="s">
        <v>52</v>
      </c>
      <c r="C51" s="66"/>
      <c r="D51" s="66"/>
      <c r="E51" s="66"/>
      <c r="F51" s="66"/>
      <c r="G51" s="66"/>
    </row>
    <row r="52" spans="2:7" ht="41.25" customHeight="1" x14ac:dyDescent="0.25">
      <c r="B52" s="66" t="s">
        <v>55</v>
      </c>
      <c r="C52" s="66"/>
      <c r="D52" s="66"/>
      <c r="E52" s="66"/>
      <c r="F52" s="66"/>
      <c r="G52" s="66"/>
    </row>
    <row r="53" spans="2:7" ht="41.25" customHeight="1" x14ac:dyDescent="0.25">
      <c r="B53" s="66" t="s">
        <v>76</v>
      </c>
      <c r="C53" s="66"/>
      <c r="D53" s="66"/>
      <c r="E53" s="66"/>
      <c r="F53" s="66"/>
      <c r="G53" s="66"/>
    </row>
    <row r="54" spans="2:7" ht="44.4" customHeight="1" x14ac:dyDescent="0.25">
      <c r="B54" s="66" t="s">
        <v>77</v>
      </c>
      <c r="C54" s="66"/>
      <c r="D54" s="66"/>
      <c r="E54" s="66"/>
      <c r="F54" s="66"/>
      <c r="G54" s="66"/>
    </row>
    <row r="55" spans="2:7" ht="43.8" customHeight="1" x14ac:dyDescent="0.25">
      <c r="B55" s="66" t="s">
        <v>78</v>
      </c>
      <c r="C55" s="66"/>
      <c r="D55" s="66"/>
      <c r="E55" s="66"/>
      <c r="F55" s="66"/>
      <c r="G55" s="66"/>
    </row>
    <row r="56" spans="2:7" x14ac:dyDescent="0.25">
      <c r="B56" s="4"/>
    </row>
    <row r="57" spans="2:7" x14ac:dyDescent="0.25">
      <c r="B57" s="2" t="s">
        <v>68</v>
      </c>
    </row>
  </sheetData>
  <mergeCells count="20">
    <mergeCell ref="B2:G2"/>
    <mergeCell ref="B3:B4"/>
    <mergeCell ref="C3:C4"/>
    <mergeCell ref="D3:D4"/>
    <mergeCell ref="E3:E4"/>
    <mergeCell ref="F3:F4"/>
    <mergeCell ref="G3:G4"/>
    <mergeCell ref="B5:G5"/>
    <mergeCell ref="B44:G44"/>
    <mergeCell ref="B45:G45"/>
    <mergeCell ref="B46:G46"/>
    <mergeCell ref="B47:G47"/>
    <mergeCell ref="B55:G55"/>
    <mergeCell ref="B53:G53"/>
    <mergeCell ref="B48:G48"/>
    <mergeCell ref="B49:G49"/>
    <mergeCell ref="B50:G50"/>
    <mergeCell ref="B51:G51"/>
    <mergeCell ref="B52:G52"/>
    <mergeCell ref="B54:G5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67" t="s">
        <v>57</v>
      </c>
      <c r="C2" s="68"/>
      <c r="D2" s="68"/>
      <c r="E2" s="68"/>
      <c r="F2" s="68"/>
      <c r="G2" s="69"/>
    </row>
    <row r="3" spans="2:9" ht="29.25" customHeight="1" x14ac:dyDescent="0.25">
      <c r="B3" s="70" t="s">
        <v>0</v>
      </c>
      <c r="C3" s="72" t="s">
        <v>40</v>
      </c>
      <c r="D3" s="72" t="s">
        <v>39</v>
      </c>
      <c r="E3" s="86" t="s">
        <v>69</v>
      </c>
      <c r="F3" s="76" t="s">
        <v>58</v>
      </c>
      <c r="G3" s="78" t="s">
        <v>59</v>
      </c>
    </row>
    <row r="4" spans="2:9" ht="28.5" customHeight="1" x14ac:dyDescent="0.25">
      <c r="B4" s="71"/>
      <c r="C4" s="73"/>
      <c r="D4" s="73"/>
      <c r="E4" s="87"/>
      <c r="F4" s="77"/>
      <c r="G4" s="79"/>
    </row>
    <row r="5" spans="2:9" ht="30.75" customHeight="1" x14ac:dyDescent="0.25">
      <c r="B5" s="80" t="s">
        <v>18</v>
      </c>
      <c r="C5" s="81"/>
      <c r="D5" s="81"/>
      <c r="E5" s="81"/>
      <c r="F5" s="81"/>
      <c r="G5" s="82"/>
    </row>
    <row r="6" spans="2:9" s="5" customFormat="1" ht="30" customHeight="1" x14ac:dyDescent="0.25">
      <c r="B6" s="8" t="s">
        <v>71</v>
      </c>
      <c r="C6" s="9">
        <v>4720</v>
      </c>
      <c r="D6" s="9">
        <v>4700</v>
      </c>
      <c r="E6" s="38">
        <v>4725</v>
      </c>
      <c r="F6" s="47" t="s">
        <v>79</v>
      </c>
      <c r="G6" s="46" t="s">
        <v>80</v>
      </c>
      <c r="H6" s="16"/>
      <c r="I6" s="16"/>
    </row>
    <row r="7" spans="2:9" s="6" customFormat="1" ht="30" customHeight="1" x14ac:dyDescent="0.3">
      <c r="B7" s="10" t="s">
        <v>62</v>
      </c>
      <c r="C7" s="11">
        <v>4390</v>
      </c>
      <c r="D7" s="11">
        <v>4370</v>
      </c>
      <c r="E7" s="39">
        <v>4395</v>
      </c>
      <c r="F7" s="50" t="s">
        <v>79</v>
      </c>
      <c r="G7" s="48" t="s">
        <v>81</v>
      </c>
    </row>
    <row r="8" spans="2:9" s="6" customFormat="1" ht="30" customHeight="1" x14ac:dyDescent="0.3">
      <c r="B8" s="10" t="s">
        <v>61</v>
      </c>
      <c r="C8" s="11">
        <v>330</v>
      </c>
      <c r="D8" s="11">
        <v>330</v>
      </c>
      <c r="E8" s="39">
        <v>330</v>
      </c>
      <c r="F8" s="50" t="s">
        <v>82</v>
      </c>
      <c r="G8" s="48" t="s">
        <v>82</v>
      </c>
    </row>
    <row r="9" spans="2:9" s="6" customFormat="1" ht="30" customHeight="1" x14ac:dyDescent="0.3">
      <c r="B9" s="12" t="s">
        <v>6</v>
      </c>
      <c r="C9" s="11">
        <v>45</v>
      </c>
      <c r="D9" s="11">
        <v>45</v>
      </c>
      <c r="E9" s="39">
        <v>45</v>
      </c>
      <c r="F9" s="50" t="s">
        <v>82</v>
      </c>
      <c r="G9" s="48" t="s">
        <v>82</v>
      </c>
    </row>
    <row r="10" spans="2:9" s="6" customFormat="1" ht="30" customHeight="1" x14ac:dyDescent="0.3">
      <c r="B10" s="10" t="s">
        <v>60</v>
      </c>
      <c r="C10" s="11" t="s">
        <v>4</v>
      </c>
      <c r="D10" s="11">
        <v>0.54500000000000004</v>
      </c>
      <c r="E10" s="39" t="s">
        <v>4</v>
      </c>
      <c r="F10" s="50" t="s">
        <v>63</v>
      </c>
      <c r="G10" s="48" t="s">
        <v>63</v>
      </c>
    </row>
    <row r="11" spans="2:9" s="5" customFormat="1" ht="30" customHeight="1" x14ac:dyDescent="0.25">
      <c r="B11" s="8" t="s">
        <v>3</v>
      </c>
      <c r="C11" s="9">
        <v>1560</v>
      </c>
      <c r="D11" s="9">
        <v>2000</v>
      </c>
      <c r="E11" s="38">
        <v>2000</v>
      </c>
      <c r="F11" s="47" t="s">
        <v>83</v>
      </c>
      <c r="G11" s="46" t="s">
        <v>82</v>
      </c>
      <c r="H11" s="16"/>
      <c r="I11" s="16"/>
    </row>
    <row r="12" spans="2:9" s="5" customFormat="1" ht="30" customHeight="1" x14ac:dyDescent="0.25">
      <c r="B12" s="8" t="s">
        <v>36</v>
      </c>
      <c r="C12" s="9" t="s">
        <v>7</v>
      </c>
      <c r="D12" s="9">
        <v>352</v>
      </c>
      <c r="E12" s="38" t="s">
        <v>63</v>
      </c>
      <c r="F12" s="47" t="s">
        <v>63</v>
      </c>
      <c r="G12" s="46" t="s">
        <v>63</v>
      </c>
    </row>
    <row r="13" spans="2:9" s="6" customFormat="1" ht="30" customHeight="1" x14ac:dyDescent="0.3">
      <c r="B13" s="10" t="s">
        <v>10</v>
      </c>
      <c r="C13" s="11">
        <v>371.05</v>
      </c>
      <c r="D13" s="11">
        <v>350</v>
      </c>
      <c r="E13" s="39">
        <v>469</v>
      </c>
      <c r="F13" s="50" t="s">
        <v>84</v>
      </c>
      <c r="G13" s="48" t="s">
        <v>85</v>
      </c>
      <c r="H13" s="7"/>
      <c r="I13" s="7"/>
    </row>
    <row r="14" spans="2:9" s="6" customFormat="1" ht="30" customHeight="1" x14ac:dyDescent="0.3">
      <c r="B14" s="10" t="s">
        <v>11</v>
      </c>
      <c r="C14" s="11" t="s">
        <v>4</v>
      </c>
      <c r="D14" s="11">
        <v>2</v>
      </c>
      <c r="E14" s="39" t="s">
        <v>4</v>
      </c>
      <c r="F14" s="50" t="s">
        <v>63</v>
      </c>
      <c r="G14" s="48" t="s">
        <v>63</v>
      </c>
    </row>
    <row r="15" spans="2:9" s="5" customFormat="1" ht="30" customHeight="1" x14ac:dyDescent="0.25">
      <c r="B15" s="8" t="s">
        <v>5</v>
      </c>
      <c r="C15" s="22">
        <v>775</v>
      </c>
      <c r="D15" s="22">
        <v>780</v>
      </c>
      <c r="E15" s="40">
        <v>820</v>
      </c>
      <c r="F15" s="47" t="s">
        <v>86</v>
      </c>
      <c r="G15" s="46" t="s">
        <v>87</v>
      </c>
      <c r="H15" s="20"/>
      <c r="I15" s="16"/>
    </row>
    <row r="16" spans="2:9" s="5" customFormat="1" ht="30" customHeight="1" x14ac:dyDescent="0.25">
      <c r="B16" s="8" t="s">
        <v>37</v>
      </c>
      <c r="C16" s="9" t="s">
        <v>7</v>
      </c>
      <c r="D16" s="9">
        <v>1044</v>
      </c>
      <c r="E16" s="38" t="s">
        <v>63</v>
      </c>
      <c r="F16" s="47" t="s">
        <v>63</v>
      </c>
      <c r="G16" s="46" t="s">
        <v>63</v>
      </c>
    </row>
    <row r="17" spans="2:14" s="6" customFormat="1" ht="30" customHeight="1" x14ac:dyDescent="0.3">
      <c r="B17" s="10" t="s">
        <v>10</v>
      </c>
      <c r="C17" s="11">
        <v>890</v>
      </c>
      <c r="D17" s="11">
        <v>879.5</v>
      </c>
      <c r="E17" s="39">
        <v>890</v>
      </c>
      <c r="F17" s="50" t="s">
        <v>82</v>
      </c>
      <c r="G17" s="48" t="s">
        <v>88</v>
      </c>
      <c r="H17" s="7"/>
      <c r="I17" s="7"/>
    </row>
    <row r="18" spans="2:14" s="6" customFormat="1" ht="30" customHeight="1" x14ac:dyDescent="0.3">
      <c r="B18" s="12" t="s">
        <v>41</v>
      </c>
      <c r="C18" s="11">
        <v>290</v>
      </c>
      <c r="D18" s="11">
        <v>290</v>
      </c>
      <c r="E18" s="39">
        <v>290</v>
      </c>
      <c r="F18" s="50" t="s">
        <v>82</v>
      </c>
      <c r="G18" s="48" t="s">
        <v>82</v>
      </c>
    </row>
    <row r="19" spans="2:14" s="6" customFormat="1" ht="30" customHeight="1" x14ac:dyDescent="0.3">
      <c r="B19" s="12" t="s">
        <v>19</v>
      </c>
      <c r="C19" s="11">
        <v>75</v>
      </c>
      <c r="D19" s="11">
        <v>65</v>
      </c>
      <c r="E19" s="39">
        <v>75</v>
      </c>
      <c r="F19" s="50" t="s">
        <v>82</v>
      </c>
      <c r="G19" s="48" t="s">
        <v>89</v>
      </c>
    </row>
    <row r="20" spans="2:14" s="6" customFormat="1" ht="30" customHeight="1" x14ac:dyDescent="0.3">
      <c r="B20" s="10" t="s">
        <v>42</v>
      </c>
      <c r="C20" s="11">
        <v>139</v>
      </c>
      <c r="D20" s="11">
        <v>135.5</v>
      </c>
      <c r="E20" s="39">
        <v>145</v>
      </c>
      <c r="F20" s="50" t="s">
        <v>90</v>
      </c>
      <c r="G20" s="48" t="s">
        <v>91</v>
      </c>
      <c r="H20" s="7"/>
    </row>
    <row r="21" spans="2:14" s="6" customFormat="1" ht="30" customHeight="1" x14ac:dyDescent="0.3">
      <c r="B21" s="10" t="s">
        <v>11</v>
      </c>
      <c r="C21" s="11" t="s">
        <v>4</v>
      </c>
      <c r="D21" s="11">
        <v>29</v>
      </c>
      <c r="E21" s="39" t="s">
        <v>4</v>
      </c>
      <c r="F21" s="50" t="s">
        <v>63</v>
      </c>
      <c r="G21" s="48" t="s">
        <v>63</v>
      </c>
      <c r="H21" s="19"/>
    </row>
    <row r="22" spans="2:14" s="6" customFormat="1" ht="30" customHeight="1" x14ac:dyDescent="0.3">
      <c r="B22" s="12" t="s">
        <v>19</v>
      </c>
      <c r="C22" s="11" t="s">
        <v>4</v>
      </c>
      <c r="D22" s="11">
        <v>0</v>
      </c>
      <c r="E22" s="39" t="s">
        <v>4</v>
      </c>
      <c r="F22" s="50" t="s">
        <v>63</v>
      </c>
      <c r="G22" s="48" t="s">
        <v>63</v>
      </c>
    </row>
    <row r="23" spans="2:14" s="5" customFormat="1" ht="30" customHeight="1" x14ac:dyDescent="0.25">
      <c r="B23" s="8" t="s">
        <v>38</v>
      </c>
      <c r="C23" s="9" t="s">
        <v>7</v>
      </c>
      <c r="D23" s="9">
        <v>161.042</v>
      </c>
      <c r="E23" s="38" t="s">
        <v>63</v>
      </c>
      <c r="F23" s="47" t="s">
        <v>63</v>
      </c>
      <c r="G23" s="46" t="s">
        <v>63</v>
      </c>
    </row>
    <row r="24" spans="2:14" s="6" customFormat="1" ht="30" customHeight="1" x14ac:dyDescent="0.3">
      <c r="B24" s="13" t="s">
        <v>10</v>
      </c>
      <c r="C24" s="11">
        <v>155</v>
      </c>
      <c r="D24" s="11">
        <v>150</v>
      </c>
      <c r="E24" s="39">
        <v>160</v>
      </c>
      <c r="F24" s="50" t="s">
        <v>92</v>
      </c>
      <c r="G24" s="48" t="s">
        <v>93</v>
      </c>
      <c r="H24" s="7"/>
      <c r="I24" s="7"/>
    </row>
    <row r="25" spans="2:14" s="6" customFormat="1" ht="30" customHeight="1" x14ac:dyDescent="0.3">
      <c r="B25" s="13" t="s">
        <v>11</v>
      </c>
      <c r="C25" s="11" t="s">
        <v>4</v>
      </c>
      <c r="D25" s="11">
        <v>10.292</v>
      </c>
      <c r="E25" s="39" t="s">
        <v>4</v>
      </c>
      <c r="F25" s="50" t="s">
        <v>63</v>
      </c>
      <c r="G25" s="48" t="s">
        <v>63</v>
      </c>
    </row>
    <row r="26" spans="2:14" s="6" customFormat="1" ht="30" customHeight="1" x14ac:dyDescent="0.3">
      <c r="B26" s="13" t="s">
        <v>64</v>
      </c>
      <c r="C26" s="11" t="s">
        <v>4</v>
      </c>
      <c r="D26" s="11">
        <v>0.75</v>
      </c>
      <c r="E26" s="39" t="s">
        <v>4</v>
      </c>
      <c r="F26" s="50" t="s">
        <v>63</v>
      </c>
      <c r="G26" s="48" t="s">
        <v>63</v>
      </c>
    </row>
    <row r="27" spans="2:14" s="5" customFormat="1" ht="36" customHeight="1" x14ac:dyDescent="0.25">
      <c r="B27" s="14" t="s">
        <v>43</v>
      </c>
      <c r="C27" s="9">
        <v>607.5</v>
      </c>
      <c r="D27" s="9">
        <v>653</v>
      </c>
      <c r="E27" s="38">
        <v>830</v>
      </c>
      <c r="F27" s="47" t="s">
        <v>94</v>
      </c>
      <c r="G27" s="46" t="s">
        <v>95</v>
      </c>
    </row>
    <row r="28" spans="2:14" s="6" customFormat="1" ht="36" customHeight="1" x14ac:dyDescent="0.3">
      <c r="B28" s="18" t="s">
        <v>46</v>
      </c>
      <c r="C28" s="11">
        <v>575</v>
      </c>
      <c r="D28" s="11">
        <v>597</v>
      </c>
      <c r="E28" s="39">
        <v>760</v>
      </c>
      <c r="F28" s="50" t="s">
        <v>96</v>
      </c>
      <c r="G28" s="48" t="s">
        <v>97</v>
      </c>
      <c r="H28" s="19"/>
      <c r="I28" s="7"/>
    </row>
    <row r="29" spans="2:14" s="6" customFormat="1" ht="30" customHeight="1" x14ac:dyDescent="0.3">
      <c r="B29" s="13" t="s">
        <v>44</v>
      </c>
      <c r="C29" s="11">
        <v>523.95000000000005</v>
      </c>
      <c r="D29" s="11">
        <v>572</v>
      </c>
      <c r="E29" s="39">
        <v>760</v>
      </c>
      <c r="F29" s="50" t="s">
        <v>98</v>
      </c>
      <c r="G29" s="48" t="s">
        <v>99</v>
      </c>
      <c r="H29" s="19"/>
      <c r="I29" s="7"/>
      <c r="K29" s="7"/>
      <c r="L29" s="7"/>
      <c r="M29" s="7"/>
      <c r="N29" s="7"/>
    </row>
    <row r="30" spans="2:14" s="6" customFormat="1" ht="30" customHeight="1" x14ac:dyDescent="0.3">
      <c r="B30" s="13" t="s">
        <v>45</v>
      </c>
      <c r="C30" s="11">
        <v>51.05</v>
      </c>
      <c r="D30" s="11">
        <v>25</v>
      </c>
      <c r="E30" s="39" t="s">
        <v>4</v>
      </c>
      <c r="F30" s="50" t="s">
        <v>63</v>
      </c>
      <c r="G30" s="48" t="s">
        <v>63</v>
      </c>
    </row>
    <row r="31" spans="2:14" s="6" customFormat="1" ht="30" customHeight="1" x14ac:dyDescent="0.3">
      <c r="B31" s="18" t="s">
        <v>47</v>
      </c>
      <c r="C31" s="11">
        <v>32.5</v>
      </c>
      <c r="D31" s="11">
        <v>56</v>
      </c>
      <c r="E31" s="39">
        <v>70</v>
      </c>
      <c r="F31" s="50" t="s">
        <v>100</v>
      </c>
      <c r="G31" s="48" t="s">
        <v>101</v>
      </c>
    </row>
    <row r="32" spans="2:14" s="17" customFormat="1" ht="30" customHeight="1" x14ac:dyDescent="0.25">
      <c r="B32" s="14" t="s">
        <v>2</v>
      </c>
      <c r="C32" s="9">
        <v>27.5</v>
      </c>
      <c r="D32" s="9">
        <v>25</v>
      </c>
      <c r="E32" s="38">
        <v>30</v>
      </c>
      <c r="F32" s="47" t="s">
        <v>102</v>
      </c>
      <c r="G32" s="46" t="s">
        <v>103</v>
      </c>
      <c r="H32" s="16"/>
      <c r="I32" s="16"/>
    </row>
    <row r="33" spans="2:12" s="17" customFormat="1" ht="30" customHeight="1" x14ac:dyDescent="0.25">
      <c r="B33" s="14" t="s">
        <v>12</v>
      </c>
      <c r="C33" s="9">
        <v>107.5</v>
      </c>
      <c r="D33" s="9">
        <v>114.5</v>
      </c>
      <c r="E33" s="38">
        <v>112.5</v>
      </c>
      <c r="F33" s="47" t="s">
        <v>104</v>
      </c>
      <c r="G33" s="46" t="s">
        <v>105</v>
      </c>
      <c r="H33" s="16"/>
      <c r="I33" s="16"/>
    </row>
    <row r="34" spans="2:12" s="17" customFormat="1" ht="30" customHeight="1" x14ac:dyDescent="0.25">
      <c r="B34" s="8" t="s">
        <v>8</v>
      </c>
      <c r="C34" s="9" t="s">
        <v>63</v>
      </c>
      <c r="D34" s="9">
        <v>1003.8449999999999</v>
      </c>
      <c r="E34" s="38" t="s">
        <v>63</v>
      </c>
      <c r="F34" s="47" t="s">
        <v>63</v>
      </c>
      <c r="G34" s="46" t="s">
        <v>63</v>
      </c>
      <c r="H34" s="20"/>
      <c r="I34" s="20"/>
    </row>
    <row r="35" spans="2:12" s="6" customFormat="1" ht="30" customHeight="1" x14ac:dyDescent="0.3">
      <c r="B35" s="10" t="s">
        <v>48</v>
      </c>
      <c r="C35" s="11">
        <v>700</v>
      </c>
      <c r="D35" s="11">
        <v>745</v>
      </c>
      <c r="E35" s="39">
        <v>1000</v>
      </c>
      <c r="F35" s="50" t="s">
        <v>106</v>
      </c>
      <c r="G35" s="48" t="s">
        <v>107</v>
      </c>
    </row>
    <row r="36" spans="2:12" s="6" customFormat="1" ht="30" customHeight="1" x14ac:dyDescent="0.3">
      <c r="B36" s="10" t="s">
        <v>49</v>
      </c>
      <c r="C36" s="11" t="s">
        <v>4</v>
      </c>
      <c r="D36" s="11">
        <v>250</v>
      </c>
      <c r="E36" s="39" t="s">
        <v>4</v>
      </c>
      <c r="F36" s="50" t="s">
        <v>63</v>
      </c>
      <c r="G36" s="48" t="s">
        <v>63</v>
      </c>
    </row>
    <row r="37" spans="2:12" s="6" customFormat="1" ht="30" customHeight="1" x14ac:dyDescent="0.3">
      <c r="B37" s="10" t="s">
        <v>11</v>
      </c>
      <c r="C37" s="11" t="s">
        <v>4</v>
      </c>
      <c r="D37" s="11">
        <v>6.0449999999999999</v>
      </c>
      <c r="E37" s="39" t="s">
        <v>4</v>
      </c>
      <c r="F37" s="50" t="s">
        <v>63</v>
      </c>
      <c r="G37" s="48" t="s">
        <v>63</v>
      </c>
    </row>
    <row r="38" spans="2:12" s="6" customFormat="1" ht="30" customHeight="1" x14ac:dyDescent="0.3">
      <c r="B38" s="10" t="s">
        <v>64</v>
      </c>
      <c r="C38" s="11" t="s">
        <v>4</v>
      </c>
      <c r="D38" s="11">
        <v>2.8</v>
      </c>
      <c r="E38" s="39" t="s">
        <v>4</v>
      </c>
      <c r="F38" s="50" t="s">
        <v>63</v>
      </c>
      <c r="G38" s="48" t="s">
        <v>63</v>
      </c>
    </row>
    <row r="39" spans="2:12" s="5" customFormat="1" ht="30" customHeight="1" x14ac:dyDescent="0.25">
      <c r="B39" s="15" t="s">
        <v>17</v>
      </c>
      <c r="C39" s="21" t="s">
        <v>53</v>
      </c>
      <c r="D39" s="21" t="s">
        <v>54</v>
      </c>
      <c r="E39" s="41" t="s">
        <v>65</v>
      </c>
      <c r="F39" s="47" t="s">
        <v>63</v>
      </c>
      <c r="G39" s="46" t="s">
        <v>63</v>
      </c>
    </row>
    <row r="40" spans="2:12" s="5" customFormat="1" ht="30" customHeight="1" x14ac:dyDescent="0.25">
      <c r="B40" s="15" t="s">
        <v>66</v>
      </c>
      <c r="C40" s="11" t="s">
        <v>4</v>
      </c>
      <c r="D40" s="9">
        <v>10</v>
      </c>
      <c r="E40" s="38">
        <v>10</v>
      </c>
      <c r="F40" s="47" t="s">
        <v>63</v>
      </c>
      <c r="G40" s="46" t="s">
        <v>82</v>
      </c>
    </row>
    <row r="41" spans="2:12" s="5" customFormat="1" ht="30" customHeight="1" thickBot="1" x14ac:dyDescent="0.3">
      <c r="B41" s="55" t="s">
        <v>67</v>
      </c>
      <c r="C41" s="56">
        <v>9830</v>
      </c>
      <c r="D41" s="56">
        <v>10576</v>
      </c>
      <c r="E41" s="57">
        <v>10976.5</v>
      </c>
      <c r="F41" s="51" t="s">
        <v>109</v>
      </c>
      <c r="G41" s="49" t="s">
        <v>108</v>
      </c>
      <c r="H41" s="16"/>
      <c r="I41" s="16"/>
      <c r="J41" s="16"/>
      <c r="K41" s="16"/>
      <c r="L41" s="16"/>
    </row>
    <row r="42" spans="2:12" x14ac:dyDescent="0.25">
      <c r="B42" s="23"/>
      <c r="C42" s="24"/>
      <c r="D42" s="24"/>
      <c r="E42" s="24"/>
      <c r="F42" s="24"/>
      <c r="G42" s="24"/>
    </row>
    <row r="43" spans="2:12" x14ac:dyDescent="0.25">
      <c r="B43" s="25" t="s">
        <v>13</v>
      </c>
      <c r="C43" s="26"/>
      <c r="D43" s="26"/>
      <c r="E43" s="26"/>
      <c r="F43" s="26"/>
    </row>
    <row r="44" spans="2:12" ht="60" customHeight="1" x14ac:dyDescent="0.25">
      <c r="B44" s="66" t="s">
        <v>70</v>
      </c>
      <c r="C44" s="66"/>
      <c r="D44" s="66"/>
      <c r="E44" s="66"/>
      <c r="F44" s="66"/>
      <c r="G44" s="66"/>
    </row>
    <row r="45" spans="2:12" ht="30" customHeight="1" x14ac:dyDescent="0.25">
      <c r="B45" s="66" t="s">
        <v>72</v>
      </c>
      <c r="C45" s="66"/>
      <c r="D45" s="66"/>
      <c r="E45" s="66"/>
      <c r="F45" s="66"/>
      <c r="G45" s="66"/>
    </row>
    <row r="46" spans="2:12" ht="21" customHeight="1" x14ac:dyDescent="0.25">
      <c r="B46" s="66" t="s">
        <v>73</v>
      </c>
      <c r="C46" s="66"/>
      <c r="D46" s="66"/>
      <c r="E46" s="66"/>
      <c r="F46" s="66"/>
      <c r="G46" s="66"/>
    </row>
    <row r="47" spans="2:12" ht="48.6" customHeight="1" x14ac:dyDescent="0.25">
      <c r="B47" s="66" t="s">
        <v>74</v>
      </c>
      <c r="C47" s="66"/>
      <c r="D47" s="66"/>
      <c r="E47" s="66"/>
      <c r="F47" s="66"/>
      <c r="G47" s="66"/>
    </row>
    <row r="48" spans="2:12" ht="30" customHeight="1" x14ac:dyDescent="0.25">
      <c r="B48" s="66" t="s">
        <v>75</v>
      </c>
      <c r="C48" s="66"/>
      <c r="D48" s="66"/>
      <c r="E48" s="66"/>
      <c r="F48" s="66"/>
      <c r="G48" s="66"/>
    </row>
    <row r="49" spans="2:7" ht="41.25" customHeight="1" x14ac:dyDescent="0.25">
      <c r="B49" s="66" t="s">
        <v>50</v>
      </c>
      <c r="C49" s="66"/>
      <c r="D49" s="66"/>
      <c r="E49" s="66"/>
      <c r="F49" s="66"/>
      <c r="G49" s="66"/>
    </row>
    <row r="50" spans="2:7" ht="41.25" customHeight="1" x14ac:dyDescent="0.25">
      <c r="B50" s="66" t="s">
        <v>51</v>
      </c>
      <c r="C50" s="66"/>
      <c r="D50" s="66"/>
      <c r="E50" s="66"/>
      <c r="F50" s="66"/>
      <c r="G50" s="66"/>
    </row>
    <row r="51" spans="2:7" ht="30" customHeight="1" x14ac:dyDescent="0.25">
      <c r="B51" s="66" t="s">
        <v>52</v>
      </c>
      <c r="C51" s="66"/>
      <c r="D51" s="66"/>
      <c r="E51" s="66"/>
      <c r="F51" s="66"/>
      <c r="G51" s="66"/>
    </row>
    <row r="52" spans="2:7" ht="41.25" customHeight="1" x14ac:dyDescent="0.25">
      <c r="B52" s="66" t="s">
        <v>55</v>
      </c>
      <c r="C52" s="66"/>
      <c r="D52" s="66"/>
      <c r="E52" s="66"/>
      <c r="F52" s="66"/>
      <c r="G52" s="66"/>
    </row>
    <row r="53" spans="2:7" ht="41.25" customHeight="1" x14ac:dyDescent="0.25">
      <c r="B53" s="66" t="s">
        <v>76</v>
      </c>
      <c r="C53" s="66"/>
      <c r="D53" s="66"/>
      <c r="E53" s="66"/>
      <c r="F53" s="66"/>
      <c r="G53" s="66"/>
    </row>
    <row r="54" spans="2:7" ht="44.4" customHeight="1" x14ac:dyDescent="0.25">
      <c r="B54" s="66" t="s">
        <v>77</v>
      </c>
      <c r="C54" s="66"/>
      <c r="D54" s="66"/>
      <c r="E54" s="66"/>
      <c r="F54" s="66"/>
      <c r="G54" s="66"/>
    </row>
    <row r="55" spans="2:7" ht="43.8" customHeight="1" x14ac:dyDescent="0.25">
      <c r="B55" s="66" t="s">
        <v>78</v>
      </c>
      <c r="C55" s="66"/>
      <c r="D55" s="66"/>
      <c r="E55" s="66"/>
      <c r="F55" s="66"/>
      <c r="G55" s="66"/>
    </row>
    <row r="56" spans="2:7" x14ac:dyDescent="0.25">
      <c r="B56" s="4"/>
    </row>
    <row r="57" spans="2:7" x14ac:dyDescent="0.25">
      <c r="B57" s="2" t="s">
        <v>68</v>
      </c>
    </row>
  </sheetData>
  <mergeCells count="20">
    <mergeCell ref="B48:G48"/>
    <mergeCell ref="B2:G2"/>
    <mergeCell ref="B3:B4"/>
    <mergeCell ref="C3:C4"/>
    <mergeCell ref="D3:D4"/>
    <mergeCell ref="E3:E4"/>
    <mergeCell ref="F3:F4"/>
    <mergeCell ref="G3:G4"/>
    <mergeCell ref="B5:G5"/>
    <mergeCell ref="B44:G44"/>
    <mergeCell ref="B45:G45"/>
    <mergeCell ref="B46:G46"/>
    <mergeCell ref="B47:G47"/>
    <mergeCell ref="B55:G55"/>
    <mergeCell ref="B49:G49"/>
    <mergeCell ref="B50:G50"/>
    <mergeCell ref="B51:G51"/>
    <mergeCell ref="B52:G52"/>
    <mergeCell ref="B53:G53"/>
    <mergeCell ref="B54:G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21875" style="3" customWidth="1"/>
    <col min="7" max="7" width="19.2187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67" t="s">
        <v>111</v>
      </c>
      <c r="C2" s="68"/>
      <c r="D2" s="68"/>
      <c r="E2" s="68"/>
      <c r="F2" s="68"/>
      <c r="G2" s="69"/>
    </row>
    <row r="3" spans="2:14" ht="29.25" customHeight="1" x14ac:dyDescent="0.25">
      <c r="B3" s="70" t="s">
        <v>0</v>
      </c>
      <c r="C3" s="72" t="s">
        <v>40</v>
      </c>
      <c r="D3" s="72" t="s">
        <v>39</v>
      </c>
      <c r="E3" s="86" t="s">
        <v>56</v>
      </c>
      <c r="F3" s="76" t="s">
        <v>58</v>
      </c>
      <c r="G3" s="78" t="s">
        <v>59</v>
      </c>
    </row>
    <row r="4" spans="2:14" ht="28.5" customHeight="1" thickBot="1" x14ac:dyDescent="0.3">
      <c r="B4" s="71"/>
      <c r="C4" s="73"/>
      <c r="D4" s="73"/>
      <c r="E4" s="87"/>
      <c r="F4" s="77"/>
      <c r="G4" s="79"/>
    </row>
    <row r="5" spans="2:14" s="5" customFormat="1" ht="30" customHeight="1" x14ac:dyDescent="0.25">
      <c r="B5" s="83" t="s">
        <v>20</v>
      </c>
      <c r="C5" s="84"/>
      <c r="D5" s="84"/>
      <c r="E5" s="84"/>
      <c r="F5" s="84"/>
      <c r="G5" s="85"/>
      <c r="K5" s="20"/>
    </row>
    <row r="6" spans="2:14" s="5" customFormat="1" ht="30" customHeight="1" x14ac:dyDescent="0.25">
      <c r="B6" s="14" t="s">
        <v>21</v>
      </c>
      <c r="C6" s="32">
        <v>646.84300000000007</v>
      </c>
      <c r="D6" s="32">
        <v>747.84299999999996</v>
      </c>
      <c r="E6" s="42">
        <f>SUM(E7:E9,E12,E13)</f>
        <v>757.84300000000007</v>
      </c>
      <c r="F6" s="47" t="str">
        <f t="shared" ref="F6:F20" si="0">"$"&amp;ROUND(E6-C6,1) &amp; CHAR(10) &amp;" ("&amp;ROUND((E6-C6)/C6,3)*100&amp;"%)"</f>
        <v>$111
 (17.2%)</v>
      </c>
      <c r="G6" s="46" t="str">
        <f t="shared" ref="G6:G20" si="1">"$"&amp;ROUND(E6-D6,1) &amp; CHAR(10) &amp;" ("&amp;ROUND((E6-D6)/D6,3)*100&amp;"%)"</f>
        <v>$10
 (1.3%)</v>
      </c>
      <c r="H6" s="16"/>
      <c r="I6" s="16"/>
      <c r="J6" s="16"/>
      <c r="K6" s="16"/>
      <c r="L6" s="16"/>
      <c r="M6" s="16"/>
      <c r="N6" s="16"/>
    </row>
    <row r="7" spans="2:14" ht="30" customHeight="1" x14ac:dyDescent="0.25">
      <c r="B7" s="27" t="s">
        <v>22</v>
      </c>
      <c r="C7" s="34">
        <v>128.92099999999999</v>
      </c>
      <c r="D7" s="34">
        <v>128.42099999999999</v>
      </c>
      <c r="E7" s="43">
        <v>128.92099999999999</v>
      </c>
      <c r="F7" s="50" t="str">
        <f t="shared" si="0"/>
        <v>$0
 (0%)</v>
      </c>
      <c r="G7" s="48" t="str">
        <f t="shared" si="1"/>
        <v>$0.5
 (0.4%)</v>
      </c>
      <c r="I7" s="29"/>
      <c r="J7" s="29"/>
      <c r="K7" s="29"/>
      <c r="L7" s="29"/>
      <c r="M7" s="30"/>
      <c r="N7" s="30"/>
    </row>
    <row r="8" spans="2:14" ht="30" customHeight="1" x14ac:dyDescent="0.25">
      <c r="B8" s="27" t="s">
        <v>23</v>
      </c>
      <c r="C8" s="34">
        <v>9.7219999999999995</v>
      </c>
      <c r="D8" s="34">
        <v>9.2219999999999995</v>
      </c>
      <c r="E8" s="43">
        <v>14.722</v>
      </c>
      <c r="F8" s="50" t="str">
        <f t="shared" si="0"/>
        <v>$5
 (51.4%)</v>
      </c>
      <c r="G8" s="48" t="str">
        <f t="shared" si="1"/>
        <v>$5.5
 (59.6%)</v>
      </c>
      <c r="K8" s="30"/>
    </row>
    <row r="9" spans="2:14" ht="30" customHeight="1" x14ac:dyDescent="0.25">
      <c r="B9" s="27" t="s">
        <v>24</v>
      </c>
      <c r="C9" s="34">
        <v>228</v>
      </c>
      <c r="D9" s="34">
        <v>226</v>
      </c>
      <c r="E9" s="43">
        <v>230</v>
      </c>
      <c r="F9" s="50" t="str">
        <f t="shared" si="0"/>
        <v>$2
 (0.9%)</v>
      </c>
      <c r="G9" s="48" t="str">
        <f t="shared" si="1"/>
        <v>$4
 (1.8%)</v>
      </c>
      <c r="K9" s="30"/>
    </row>
    <row r="10" spans="2:14" s="6" customFormat="1" ht="30" customHeight="1" x14ac:dyDescent="0.3">
      <c r="B10" s="28" t="s">
        <v>25</v>
      </c>
      <c r="C10" s="33">
        <v>178</v>
      </c>
      <c r="D10" s="34">
        <v>176</v>
      </c>
      <c r="E10" s="43">
        <v>180</v>
      </c>
      <c r="F10" s="50" t="str">
        <f t="shared" si="0"/>
        <v>$2
 (1.1%)</v>
      </c>
      <c r="G10" s="48" t="str">
        <f t="shared" si="1"/>
        <v>$4
 (2.3%)</v>
      </c>
      <c r="K10" s="19"/>
    </row>
    <row r="11" spans="2:14" s="6" customFormat="1" ht="30" customHeight="1" x14ac:dyDescent="0.3">
      <c r="B11" s="28" t="s">
        <v>26</v>
      </c>
      <c r="C11" s="33">
        <v>50</v>
      </c>
      <c r="D11" s="33">
        <v>50</v>
      </c>
      <c r="E11" s="44">
        <v>50</v>
      </c>
      <c r="F11" s="50" t="str">
        <f t="shared" si="0"/>
        <v>$0
 (0%)</v>
      </c>
      <c r="G11" s="48" t="str">
        <f t="shared" si="1"/>
        <v>$0
 (0%)</v>
      </c>
      <c r="K11" s="19"/>
    </row>
    <row r="12" spans="2:14" ht="30" customHeight="1" x14ac:dyDescent="0.25">
      <c r="B12" s="27" t="s">
        <v>27</v>
      </c>
      <c r="C12" s="34">
        <v>27</v>
      </c>
      <c r="D12" s="34">
        <v>31</v>
      </c>
      <c r="E12" s="43">
        <v>31</v>
      </c>
      <c r="F12" s="50" t="str">
        <f t="shared" si="0"/>
        <v>$4
 (14.8%)</v>
      </c>
      <c r="G12" s="48" t="str">
        <f t="shared" si="1"/>
        <v>$0
 (0%)</v>
      </c>
      <c r="K12" s="30"/>
    </row>
    <row r="13" spans="2:14" ht="30" customHeight="1" x14ac:dyDescent="0.25">
      <c r="B13" s="27" t="s">
        <v>28</v>
      </c>
      <c r="C13" s="34">
        <v>253.2</v>
      </c>
      <c r="D13" s="34">
        <v>353.2</v>
      </c>
      <c r="E13" s="43">
        <v>353.2</v>
      </c>
      <c r="F13" s="50" t="str">
        <f t="shared" si="0"/>
        <v>$100
 (39.5%)</v>
      </c>
      <c r="G13" s="48" t="str">
        <f t="shared" si="1"/>
        <v>$0
 (0%)</v>
      </c>
      <c r="K13" s="30"/>
    </row>
    <row r="14" spans="2:14" s="6" customFormat="1" ht="30" customHeight="1" x14ac:dyDescent="0.3">
      <c r="B14" s="28" t="s">
        <v>29</v>
      </c>
      <c r="C14" s="33" t="s">
        <v>4</v>
      </c>
      <c r="D14" s="33" t="s">
        <v>4</v>
      </c>
      <c r="E14" s="44" t="s">
        <v>4</v>
      </c>
      <c r="F14" s="50" t="e">
        <f t="shared" si="0"/>
        <v>#VALUE!</v>
      </c>
      <c r="G14" s="48" t="e">
        <f t="shared" si="1"/>
        <v>#VALUE!</v>
      </c>
      <c r="K14" s="19"/>
    </row>
    <row r="15" spans="2:14" s="6" customFormat="1" ht="30" customHeight="1" x14ac:dyDescent="0.3">
      <c r="B15" s="35" t="s">
        <v>30</v>
      </c>
      <c r="C15" s="33" t="s">
        <v>4</v>
      </c>
      <c r="D15" s="33" t="s">
        <v>4</v>
      </c>
      <c r="E15" s="44" t="s">
        <v>4</v>
      </c>
      <c r="F15" s="50" t="e">
        <f t="shared" si="0"/>
        <v>#VALUE!</v>
      </c>
      <c r="G15" s="48" t="e">
        <f t="shared" si="1"/>
        <v>#VALUE!</v>
      </c>
      <c r="I15" s="7"/>
      <c r="K15" s="19"/>
    </row>
    <row r="16" spans="2:14" s="6" customFormat="1" ht="30" customHeight="1" x14ac:dyDescent="0.3">
      <c r="B16" s="28" t="s">
        <v>31</v>
      </c>
      <c r="C16" s="33" t="s">
        <v>4</v>
      </c>
      <c r="D16" s="33" t="s">
        <v>4</v>
      </c>
      <c r="E16" s="44" t="s">
        <v>4</v>
      </c>
      <c r="F16" s="50" t="e">
        <f t="shared" si="0"/>
        <v>#VALUE!</v>
      </c>
      <c r="G16" s="48" t="e">
        <f t="shared" si="1"/>
        <v>#VALUE!</v>
      </c>
      <c r="K16" s="19"/>
    </row>
    <row r="17" spans="2:11" s="5" customFormat="1" ht="30" customHeight="1" x14ac:dyDescent="0.25">
      <c r="B17" s="14" t="s">
        <v>32</v>
      </c>
      <c r="C17" s="32" t="s">
        <v>7</v>
      </c>
      <c r="D17" s="32" t="s">
        <v>7</v>
      </c>
      <c r="E17" s="42" t="s">
        <v>63</v>
      </c>
      <c r="F17" s="47" t="e">
        <f t="shared" si="0"/>
        <v>#VALUE!</v>
      </c>
      <c r="G17" s="46" t="e">
        <f t="shared" si="1"/>
        <v>#VALUE!</v>
      </c>
      <c r="K17" s="20"/>
    </row>
    <row r="18" spans="2:11" ht="30" customHeight="1" x14ac:dyDescent="0.25">
      <c r="B18" s="36" t="s">
        <v>1</v>
      </c>
      <c r="C18" s="34" t="s">
        <v>4</v>
      </c>
      <c r="D18" s="34">
        <v>614.79999999999995</v>
      </c>
      <c r="E18" s="43" t="s">
        <v>4</v>
      </c>
      <c r="F18" s="50" t="e">
        <f t="shared" si="0"/>
        <v>#VALUE!</v>
      </c>
      <c r="G18" s="48" t="e">
        <f t="shared" si="1"/>
        <v>#VALUE!</v>
      </c>
      <c r="K18" s="30"/>
    </row>
    <row r="19" spans="2:11" ht="30" customHeight="1" x14ac:dyDescent="0.25">
      <c r="B19" s="36" t="s">
        <v>5</v>
      </c>
      <c r="C19" s="34" t="s">
        <v>4</v>
      </c>
      <c r="D19" s="34" t="s">
        <v>4</v>
      </c>
      <c r="E19" s="43" t="s">
        <v>4</v>
      </c>
      <c r="F19" s="50" t="e">
        <f t="shared" si="0"/>
        <v>#VALUE!</v>
      </c>
      <c r="G19" s="48" t="e">
        <f t="shared" si="1"/>
        <v>#VALUE!</v>
      </c>
      <c r="K19" s="30"/>
    </row>
    <row r="20" spans="2:11" ht="30" customHeight="1" x14ac:dyDescent="0.25">
      <c r="B20" s="27" t="s">
        <v>33</v>
      </c>
      <c r="C20" s="34">
        <v>86.88</v>
      </c>
      <c r="D20" s="34">
        <v>95.801000000000002</v>
      </c>
      <c r="E20" s="43">
        <v>99.622</v>
      </c>
      <c r="F20" s="50" t="str">
        <f t="shared" si="0"/>
        <v>$12.7
 (14.7%)</v>
      </c>
      <c r="G20" s="48" t="str">
        <f t="shared" si="1"/>
        <v>$3.8
 (4%)</v>
      </c>
      <c r="K20" s="30"/>
    </row>
    <row r="21" spans="2:11" ht="30" customHeight="1" thickBot="1" x14ac:dyDescent="0.3">
      <c r="B21" s="31" t="s">
        <v>34</v>
      </c>
      <c r="C21" s="37" t="s">
        <v>35</v>
      </c>
      <c r="D21" s="37" t="s">
        <v>35</v>
      </c>
      <c r="E21" s="45" t="s">
        <v>35</v>
      </c>
      <c r="F21" s="51" t="s">
        <v>7</v>
      </c>
      <c r="G21" s="49" t="s">
        <v>7</v>
      </c>
      <c r="K21" s="30"/>
    </row>
    <row r="22" spans="2:11" x14ac:dyDescent="0.25">
      <c r="B22" s="23"/>
      <c r="C22" s="24"/>
      <c r="D22" s="24"/>
      <c r="E22" s="24"/>
      <c r="F22" s="24"/>
      <c r="G22" s="24"/>
    </row>
    <row r="23" spans="2:11" x14ac:dyDescent="0.25">
      <c r="B23" s="4"/>
    </row>
    <row r="24" spans="2:11" x14ac:dyDescent="0.25">
      <c r="B24" s="2" t="s">
        <v>110</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FY23 Omnibus</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2023-01-03T20:02:41Z</dcterms:modified>
</cp:coreProperties>
</file>