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1\"/>
    </mc:Choice>
  </mc:AlternateContent>
  <bookViews>
    <workbookView xWindow="0" yWindow="0" windowWidth="12900" windowHeight="7395"/>
  </bookViews>
  <sheets>
    <sheet name="House SFOPs Table" sheetId="6" r:id="rId1"/>
  </sheets>
  <calcPr calcId="162913"/>
</workbook>
</file>

<file path=xl/calcChain.xml><?xml version="1.0" encoding="utf-8"?>
<calcChain xmlns="http://schemas.openxmlformats.org/spreadsheetml/2006/main">
  <c r="E38" i="6" l="1"/>
  <c r="D38" i="6"/>
  <c r="E35" i="6"/>
  <c r="G33" i="6"/>
  <c r="F33" i="6"/>
  <c r="G32" i="6"/>
  <c r="F32" i="6"/>
  <c r="G31" i="6"/>
  <c r="F31" i="6"/>
  <c r="F30" i="6"/>
  <c r="F29" i="6"/>
  <c r="F28" i="6"/>
  <c r="G27" i="6"/>
  <c r="F27" i="6"/>
  <c r="F26" i="6"/>
  <c r="F25" i="6"/>
  <c r="G23" i="6"/>
  <c r="F23" i="6"/>
  <c r="F19" i="6"/>
  <c r="F18" i="6"/>
  <c r="G17" i="6"/>
  <c r="F17" i="6"/>
  <c r="G16" i="6"/>
  <c r="F16" i="6"/>
  <c r="G14" i="6"/>
  <c r="F14" i="6"/>
  <c r="G12" i="6"/>
  <c r="F12" i="6"/>
  <c r="G10" i="6"/>
  <c r="F10" i="6"/>
  <c r="F9" i="6"/>
  <c r="F8" i="6"/>
  <c r="G7" i="6"/>
  <c r="C7" i="6"/>
  <c r="F7" i="6" s="1"/>
  <c r="F6" i="6"/>
  <c r="D6" i="6"/>
  <c r="G6" i="6" s="1"/>
  <c r="C38" i="6" l="1"/>
  <c r="F38" i="6" s="1"/>
  <c r="G38" i="6"/>
</calcChain>
</file>

<file path=xl/sharedStrings.xml><?xml version="1.0" encoding="utf-8"?>
<sst xmlns="http://schemas.openxmlformats.org/spreadsheetml/2006/main" count="140" uniqueCount="86">
  <si>
    <t>Department / Agency / Area</t>
  </si>
  <si>
    <t>HIV/AIDS</t>
  </si>
  <si>
    <t>Vulnerable Children</t>
  </si>
  <si>
    <t>Global Fund</t>
  </si>
  <si>
    <t>Not specified</t>
  </si>
  <si>
    <t>Malaria</t>
  </si>
  <si>
    <t>of which Microbicides</t>
  </si>
  <si>
    <t>of which Gavi</t>
  </si>
  <si>
    <t>-</t>
  </si>
  <si>
    <t xml:space="preserve"> SFOPs - Global Health</t>
  </si>
  <si>
    <t>Global Health Security</t>
  </si>
  <si>
    <t xml:space="preserve">USAID </t>
  </si>
  <si>
    <t>GHP account</t>
  </si>
  <si>
    <t>ESF account</t>
  </si>
  <si>
    <t>Neglected Tropical Diseases (NTDs)</t>
  </si>
  <si>
    <t>Notes:</t>
  </si>
  <si>
    <r>
      <rPr>
        <b/>
        <sz val="12"/>
        <color theme="1"/>
        <rFont val="Arial"/>
        <family val="2"/>
      </rPr>
      <t>Difference</t>
    </r>
    <r>
      <rPr>
        <sz val="12"/>
        <color theme="1"/>
        <rFont val="Arial"/>
        <family val="2"/>
      </rPr>
      <t xml:space="preserve">
(millions)</t>
    </r>
  </si>
  <si>
    <t>Global Health Programs (GHP) account</t>
  </si>
  <si>
    <t>Economic Support Fund (ESF) account</t>
  </si>
  <si>
    <t>State Department</t>
  </si>
  <si>
    <t>Bilateral FPRH</t>
  </si>
  <si>
    <t>Family Planning &amp; Reproductive Health (FP/RH)</t>
  </si>
  <si>
    <t>Emergency Reserve Fund</t>
  </si>
  <si>
    <t>SFOPs Total (GHP account only)</t>
  </si>
  <si>
    <r>
      <t xml:space="preserve">FY20 
Enacted
</t>
    </r>
    <r>
      <rPr>
        <sz val="12"/>
        <color theme="1"/>
        <rFont val="Arial"/>
        <family val="2"/>
      </rPr>
      <t>(millions)</t>
    </r>
  </si>
  <si>
    <r>
      <t>Tuberculosis</t>
    </r>
    <r>
      <rPr>
        <b/>
        <vertAlign val="superscript"/>
        <sz val="12"/>
        <color theme="1"/>
        <rFont val="Arial"/>
        <family val="2"/>
      </rPr>
      <t>ii</t>
    </r>
  </si>
  <si>
    <r>
      <t>Maternal &amp; Child Health (MCH)</t>
    </r>
    <r>
      <rPr>
        <b/>
        <vertAlign val="superscript"/>
        <sz val="12"/>
        <color theme="1"/>
        <rFont val="Arial"/>
        <family val="2"/>
      </rPr>
      <t>iii</t>
    </r>
  </si>
  <si>
    <t>iv</t>
  </si>
  <si>
    <t>v - The minority summary of the FY20 conference agreement states that part of the increase in MCH funding is “due to a shift of $7.5 million for polio prevention programs from the Economic Support Fund account to the Global Health Programs account.”</t>
  </si>
  <si>
    <r>
      <t>GHP account</t>
    </r>
    <r>
      <rPr>
        <i/>
        <vertAlign val="superscript"/>
        <sz val="12"/>
        <color theme="1"/>
        <rFont val="Arial"/>
        <family val="2"/>
      </rPr>
      <t>v</t>
    </r>
  </si>
  <si>
    <r>
      <t>of which Polio</t>
    </r>
    <r>
      <rPr>
        <i/>
        <vertAlign val="superscript"/>
        <sz val="12"/>
        <color theme="1"/>
        <rFont val="Arial"/>
        <family val="2"/>
      </rPr>
      <t>v</t>
    </r>
  </si>
  <si>
    <r>
      <t>UNICEF</t>
    </r>
    <r>
      <rPr>
        <i/>
        <vertAlign val="superscript"/>
        <sz val="12"/>
        <color theme="1"/>
        <rFont val="Arial"/>
        <family val="2"/>
      </rPr>
      <t>vi</t>
    </r>
  </si>
  <si>
    <r>
      <t>Nutrition</t>
    </r>
    <r>
      <rPr>
        <b/>
        <vertAlign val="superscript"/>
        <sz val="12"/>
        <color theme="1"/>
        <rFont val="Arial"/>
        <family val="2"/>
      </rPr>
      <t>vii</t>
    </r>
  </si>
  <si>
    <t>vii - Some nutrition funding is provided under the ESF account, which is not earmarked by Congress in the annual appropriations bills and determined at the agency level. (e.g. in FY17, nutrition funding under the ESF account totaled $21 million).</t>
  </si>
  <si>
    <t>vi - UNICEF funding in the FY20 Conference Agreement both include an earmark of $5 million for programs addressing female genital mutilation.</t>
  </si>
  <si>
    <t xml:space="preserve"> - </t>
  </si>
  <si>
    <t xml:space="preserve"> -</t>
  </si>
  <si>
    <t>v</t>
  </si>
  <si>
    <r>
      <t>FY21
Request</t>
    </r>
    <r>
      <rPr>
        <b/>
        <vertAlign val="superscript"/>
        <sz val="12"/>
        <color theme="1"/>
        <rFont val="Arial"/>
        <family val="2"/>
      </rPr>
      <t>i</t>
    </r>
    <r>
      <rPr>
        <b/>
        <sz val="12"/>
        <color theme="1"/>
        <rFont val="Arial"/>
        <family val="2"/>
      </rPr>
      <t xml:space="preserve">
</t>
    </r>
    <r>
      <rPr>
        <sz val="12"/>
        <color theme="1"/>
        <rFont val="Arial"/>
        <family val="2"/>
      </rPr>
      <t>(millions)</t>
    </r>
  </si>
  <si>
    <t>ii - Some tuberculosis funding is provided under the ESF account, which is not earmarked by Congress in the annual appropriations bills and determined at the agency level (e.g. in FY18, TB funding under the ESF account totaled $4 million).</t>
  </si>
  <si>
    <t>i - In the FY21 Request, the administration proposed to consolidate the Development Assistance (DA), Economic Support Fund (ESF), the Assistance for Europe, Eurasia, and Central Asia (AEECA), and the Democracy Fund (DF) accounts in to one new account -- the Economic Support and Development Fund (ESDF). ESF funding for the FY21 Request reflects the amounts requested by the administration for ESDF.</t>
  </si>
  <si>
    <t>iii - Some MCH funding is provided under the ESF account, which is not earmarked by Congress in the annual appropriations bills and determined at the agency level (e.g. n FY18, MCH funding under the ESF account totaled $15.5 million).</t>
  </si>
  <si>
    <t>iv - It is not possible to calculate total MCH funding in the FY21 request because UNICEF, which has historically received funding through the International Organizations and Programs (IO&amp;P) account, was not specified in the FY21 request.</t>
  </si>
  <si>
    <r>
      <t xml:space="preserve">FY21
House
</t>
    </r>
    <r>
      <rPr>
        <sz val="12"/>
        <color theme="1"/>
        <rFont val="Arial"/>
        <family val="2"/>
      </rPr>
      <t>(millions)</t>
    </r>
  </si>
  <si>
    <t>FY21 House
- FY20 Enacted</t>
  </si>
  <si>
    <t>FY21 House 
- FY21 Request</t>
  </si>
  <si>
    <t xml:space="preserve">viii - The FY21 House bill text states that if this funding is not provided to UNFPA it “shall be transferred to the ‘Global Health Programs’ account and shall be made available for family planning, maternal, and reproductive health activities.” </t>
  </si>
  <si>
    <r>
      <t>UNFPA</t>
    </r>
    <r>
      <rPr>
        <i/>
        <vertAlign val="superscript"/>
        <sz val="12"/>
        <color theme="1"/>
        <rFont val="Arial"/>
        <family val="2"/>
      </rPr>
      <t>viii</t>
    </r>
  </si>
  <si>
    <t>ix</t>
  </si>
  <si>
    <t>ix - The explanatory statement accompanying the FY20 Conference Agreement states that the “agreement includes authority to reprogram $10,000,000 of Global Health Program funds to the Emergency Reserve Fund if necessary to replenish amounts used during fiscal year 2020 to respond to emerging health threats.” The House FY21 appropriations bill states that “up to $50,000,000 of the funds made available under the heading ‘Global Health Programs’ may be made available for the Emergency Reserve Fund.”</t>
  </si>
  <si>
    <r>
      <t>World Health Organization (WHO)</t>
    </r>
    <r>
      <rPr>
        <b/>
        <vertAlign val="superscript"/>
        <sz val="12"/>
        <color theme="1"/>
        <rFont val="Arial"/>
        <family val="2"/>
      </rPr>
      <t>x</t>
    </r>
  </si>
  <si>
    <t>Contributions to International Organizations (CIO) account</t>
  </si>
  <si>
    <r>
      <t>GHP account</t>
    </r>
    <r>
      <rPr>
        <i/>
        <vertAlign val="superscript"/>
        <sz val="12"/>
        <color theme="1"/>
        <rFont val="Arial"/>
        <family val="2"/>
      </rPr>
      <t>x</t>
    </r>
  </si>
  <si>
    <t>$330.0
(NA)</t>
  </si>
  <si>
    <t>$45.0
(NA)</t>
  </si>
  <si>
    <t>$55.5
(NA)</t>
  </si>
  <si>
    <t>$24.0
(NA)</t>
  </si>
  <si>
    <t>x - The FY20 enacted WHO amount is an estimate. The House FY21 appropriations bill states that of the GHP funding provided to USAID, “not less than $200,000,000 shall be available for grants or contributions to the World Health Organization, which shall be allocated and allotted not later than 60 days after the date of enactment of this Act.” This amount is not included in the GHP total in this table.</t>
  </si>
  <si>
    <t>$196.2
 (159.9%)</t>
  </si>
  <si>
    <t>$261
 (450.9%)</t>
  </si>
  <si>
    <t>$-3.8
 (-3.1%)</t>
  </si>
  <si>
    <t>$61
 (105.4%)</t>
  </si>
  <si>
    <t>Table 1: KFF Analysis of FY21 House Appropriations for Global Health</t>
  </si>
  <si>
    <t>Total Funding</t>
  </si>
  <si>
    <t>Department of State</t>
  </si>
  <si>
    <t>Diplomatic Programs</t>
  </si>
  <si>
    <t>Office of Inspector General</t>
  </si>
  <si>
    <t>USAID</t>
  </si>
  <si>
    <t>Operating Expenses</t>
  </si>
  <si>
    <t>Bilateral Economic Assistance</t>
  </si>
  <si>
    <t>of which GAVI</t>
  </si>
  <si>
    <t>of which Global Fund</t>
  </si>
  <si>
    <t>Development Assistance</t>
  </si>
  <si>
    <t>International Disaster Assistance</t>
  </si>
  <si>
    <t>Economic Support Fund</t>
  </si>
  <si>
    <t>Migration and Refugee Assistance</t>
  </si>
  <si>
    <t>Inter-American Foundation</t>
  </si>
  <si>
    <t>Global Health Programs (GHP)  Account</t>
  </si>
  <si>
    <t>of which Emergency Reserve Fund</t>
  </si>
  <si>
    <t>of which Basic and Higher Education</t>
  </si>
  <si>
    <t>Assistance for Europe, Eurasia and Central Asia</t>
  </si>
  <si>
    <t>United States African Development Foundation</t>
  </si>
  <si>
    <t>Multilateral Assistance</t>
  </si>
  <si>
    <t>International Organizations &amp; Programs (IO&amp;P)</t>
  </si>
  <si>
    <t>Table 2: KFF Analysis of Coronavirus Pandemic Preparedness and Response Emergency Funding in House FY21 SFOPs Appropriations Bill</t>
  </si>
  <si>
    <t>Updated: July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</si>
</sst>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quot;$&quot;#,##0.0"/>
    <numFmt numFmtId="165" formatCode="&quot;$&quot;#,##0"/>
  </numFmts>
  <fonts count="19"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b/>
      <sz val="12"/>
      <color rgb="FF000000"/>
      <name val="Arial"/>
      <family val="2"/>
    </font>
    <font>
      <i/>
      <sz val="12"/>
      <color rgb="FF00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9" fontId="16" fillId="0" borderId="0" applyFont="0" applyFill="0" applyBorder="0" applyAlignment="0" applyProtection="0"/>
  </cellStyleXfs>
  <cellXfs count="8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3" xfId="0" applyFont="1" applyBorder="1" applyAlignment="1">
      <alignment vertical="center"/>
    </xf>
    <xf numFmtId="164" fontId="7" fillId="0" borderId="1" xfId="0" applyNumberFormat="1" applyFont="1" applyBorder="1" applyAlignment="1">
      <alignment horizontal="center" vertical="center"/>
    </xf>
    <xf numFmtId="164" fontId="10" fillId="0" borderId="9" xfId="0" applyNumberFormat="1" applyFont="1" applyBorder="1" applyAlignment="1">
      <alignment horizontal="center" vertical="center" wrapText="1"/>
    </xf>
    <xf numFmtId="164" fontId="10" fillId="0" borderId="6" xfId="0" applyNumberFormat="1" applyFont="1" applyBorder="1" applyAlignment="1">
      <alignment horizontal="center" vertical="center" wrapText="1"/>
    </xf>
    <xf numFmtId="0" fontId="11" fillId="0" borderId="3" xfId="0" applyFont="1" applyBorder="1" applyAlignment="1">
      <alignment horizontal="left" vertical="center" indent="2"/>
    </xf>
    <xf numFmtId="164" fontId="11" fillId="0" borderId="1" xfId="0" applyNumberFormat="1" applyFont="1" applyBorder="1" applyAlignment="1">
      <alignment horizontal="center" vertical="center"/>
    </xf>
    <xf numFmtId="164" fontId="13" fillId="0" borderId="9" xfId="0" applyNumberFormat="1" applyFont="1" applyBorder="1" applyAlignment="1">
      <alignment horizontal="center" vertical="center" wrapText="1"/>
    </xf>
    <xf numFmtId="164" fontId="13" fillId="0" borderId="6" xfId="0" applyNumberFormat="1" applyFont="1" applyBorder="1" applyAlignment="1">
      <alignment horizontal="center" vertical="center" wrapText="1"/>
    </xf>
    <xf numFmtId="0" fontId="11" fillId="0" borderId="3" xfId="0" applyFont="1" applyBorder="1" applyAlignment="1">
      <alignment horizontal="left" vertical="center" indent="4"/>
    </xf>
    <xf numFmtId="0" fontId="11" fillId="0" borderId="3" xfId="0" applyFont="1" applyBorder="1" applyAlignment="1">
      <alignment horizontal="left" vertical="center" wrapText="1" indent="2"/>
    </xf>
    <xf numFmtId="0" fontId="7" fillId="0" borderId="3" xfId="0" applyFont="1" applyBorder="1" applyAlignment="1">
      <alignment vertical="center" wrapText="1"/>
    </xf>
    <xf numFmtId="0" fontId="7" fillId="0" borderId="3" xfId="0" applyFont="1" applyBorder="1" applyAlignment="1">
      <alignment horizontal="left" vertical="center"/>
    </xf>
    <xf numFmtId="0" fontId="7" fillId="3" borderId="4"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164" fontId="3" fillId="0" borderId="0" xfId="0" applyNumberFormat="1" applyFont="1"/>
    <xf numFmtId="0" fontId="15" fillId="0" borderId="0" xfId="0" applyFont="1"/>
    <xf numFmtId="0" fontId="11" fillId="0" borderId="3" xfId="0" applyFont="1" applyBorder="1" applyAlignment="1">
      <alignment horizontal="left" vertical="center" wrapText="1" indent="1"/>
    </xf>
    <xf numFmtId="164" fontId="7" fillId="3" borderId="5" xfId="0" applyNumberFormat="1" applyFont="1" applyFill="1" applyBorder="1" applyAlignment="1">
      <alignment horizontal="center" vertical="center"/>
    </xf>
    <xf numFmtId="164" fontId="15" fillId="0" borderId="0" xfId="0" applyNumberFormat="1" applyFont="1"/>
    <xf numFmtId="165" fontId="5" fillId="0" borderId="0" xfId="0" applyNumberFormat="1" applyFont="1"/>
    <xf numFmtId="9" fontId="3" fillId="0" borderId="0" xfId="1" applyFont="1"/>
    <xf numFmtId="164" fontId="8" fillId="0" borderId="1" xfId="0" applyNumberFormat="1" applyFont="1" applyBorder="1" applyAlignment="1">
      <alignment horizontal="center" vertical="center"/>
    </xf>
    <xf numFmtId="164" fontId="7" fillId="0" borderId="13" xfId="0" applyNumberFormat="1" applyFont="1" applyBorder="1" applyAlignment="1">
      <alignment horizontal="center" vertical="center"/>
    </xf>
    <xf numFmtId="164" fontId="11" fillId="0" borderId="13" xfId="0" applyNumberFormat="1" applyFont="1" applyBorder="1" applyAlignment="1">
      <alignment horizontal="center" vertical="center"/>
    </xf>
    <xf numFmtId="164" fontId="14" fillId="0" borderId="13" xfId="0" applyNumberFormat="1" applyFont="1" applyBorder="1" applyAlignment="1">
      <alignment horizontal="center" vertical="center"/>
    </xf>
    <xf numFmtId="164" fontId="14"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7" fillId="0" borderId="12" xfId="0" applyFont="1" applyBorder="1" applyAlignment="1">
      <alignment horizontal="left" vertical="center"/>
    </xf>
    <xf numFmtId="164" fontId="7" fillId="0" borderId="10"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3" borderId="14" xfId="0" applyNumberFormat="1" applyFont="1" applyFill="1" applyBorder="1" applyAlignment="1">
      <alignment horizontal="center" vertical="center"/>
    </xf>
    <xf numFmtId="164" fontId="10" fillId="3" borderId="9" xfId="0" applyNumberFormat="1" applyFont="1" applyFill="1" applyBorder="1" applyAlignment="1">
      <alignment horizontal="center" vertical="center" wrapText="1"/>
    </xf>
    <xf numFmtId="164" fontId="10" fillId="3" borderId="6" xfId="0" applyNumberFormat="1" applyFont="1" applyFill="1" applyBorder="1" applyAlignment="1">
      <alignment horizontal="center" vertical="center" wrapText="1"/>
    </xf>
    <xf numFmtId="164" fontId="8" fillId="0" borderId="13" xfId="0" applyNumberFormat="1" applyFont="1" applyBorder="1" applyAlignment="1">
      <alignment horizontal="center" vertical="center"/>
    </xf>
    <xf numFmtId="0" fontId="11" fillId="0" borderId="12" xfId="0" applyFont="1" applyBorder="1" applyAlignment="1">
      <alignment horizontal="left" vertical="center" indent="1"/>
    </xf>
    <xf numFmtId="164" fontId="11" fillId="0" borderId="10" xfId="0" applyNumberFormat="1" applyFont="1" applyBorder="1" applyAlignment="1">
      <alignment horizontal="center" vertical="center"/>
    </xf>
    <xf numFmtId="164" fontId="11" fillId="0" borderId="15" xfId="0" applyNumberFormat="1" applyFont="1" applyBorder="1" applyAlignment="1">
      <alignment horizontal="center" vertical="center"/>
    </xf>
    <xf numFmtId="0" fontId="11" fillId="0" borderId="12" xfId="0" applyFont="1" applyBorder="1" applyAlignment="1">
      <alignment horizontal="left" vertical="center" wrapText="1" indent="1"/>
    </xf>
    <xf numFmtId="164" fontId="5" fillId="0" borderId="0" xfId="1" applyNumberFormat="1" applyFont="1"/>
    <xf numFmtId="8" fontId="17" fillId="3" borderId="6" xfId="0" applyNumberFormat="1" applyFont="1" applyFill="1" applyBorder="1" applyAlignment="1">
      <alignment horizontal="center" vertical="center" wrapText="1"/>
    </xf>
    <xf numFmtId="8" fontId="17" fillId="0" borderId="6" xfId="0" applyNumberFormat="1" applyFont="1" applyBorder="1" applyAlignment="1">
      <alignment horizontal="center" vertical="center" wrapText="1"/>
    </xf>
    <xf numFmtId="8" fontId="7" fillId="0" borderId="6" xfId="0" applyNumberFormat="1" applyFont="1" applyBorder="1" applyAlignment="1">
      <alignment horizontal="center" vertical="center" wrapText="1"/>
    </xf>
    <xf numFmtId="8" fontId="11" fillId="0" borderId="6" xfId="0" applyNumberFormat="1" applyFont="1" applyBorder="1" applyAlignment="1">
      <alignment horizontal="center" vertical="center" wrapText="1"/>
    </xf>
    <xf numFmtId="0" fontId="7" fillId="3" borderId="17" xfId="0" applyFont="1" applyFill="1" applyBorder="1" applyAlignment="1">
      <alignment horizontal="left" vertical="center" wrapText="1"/>
    </xf>
    <xf numFmtId="0" fontId="17" fillId="0" borderId="17" xfId="0" applyFont="1" applyBorder="1" applyAlignment="1">
      <alignment vertical="center" wrapText="1"/>
    </xf>
    <xf numFmtId="0" fontId="17" fillId="0" borderId="17" xfId="0" applyFont="1" applyBorder="1" applyAlignment="1">
      <alignment horizontal="left" vertical="center" wrapText="1"/>
    </xf>
    <xf numFmtId="0" fontId="18" fillId="0" borderId="17" xfId="0" applyFont="1" applyBorder="1" applyAlignment="1">
      <alignment horizontal="left" vertical="center" wrapText="1" indent="2"/>
    </xf>
    <xf numFmtId="0" fontId="18" fillId="0" borderId="17" xfId="0" applyFont="1" applyBorder="1" applyAlignment="1">
      <alignment horizontal="left" vertical="center" indent="2"/>
    </xf>
    <xf numFmtId="0" fontId="18" fillId="0" borderId="17" xfId="0" applyFont="1" applyBorder="1" applyAlignment="1">
      <alignment horizontal="left" vertical="center" indent="3"/>
    </xf>
    <xf numFmtId="0" fontId="18" fillId="0" borderId="17" xfId="0" applyFont="1" applyBorder="1" applyAlignment="1">
      <alignment horizontal="left" vertical="center" indent="5"/>
    </xf>
    <xf numFmtId="0" fontId="18" fillId="0" borderId="17" xfId="0" applyFont="1" applyBorder="1" applyAlignment="1">
      <alignment horizontal="left" vertical="center" wrapText="1" indent="3"/>
    </xf>
    <xf numFmtId="0" fontId="11" fillId="0" borderId="18" xfId="0" applyFont="1" applyBorder="1" applyAlignment="1">
      <alignment horizontal="left" vertical="center" wrapText="1" indent="3"/>
    </xf>
    <xf numFmtId="0" fontId="3" fillId="0" borderId="0" xfId="0" applyFont="1" applyAlignment="1">
      <alignment horizontal="center" vertical="center"/>
    </xf>
    <xf numFmtId="0" fontId="7" fillId="0" borderId="17" xfId="0" applyFont="1" applyBorder="1" applyAlignment="1">
      <alignment vertical="center"/>
    </xf>
    <xf numFmtId="8" fontId="11" fillId="0" borderId="11" xfId="0" applyNumberFormat="1" applyFont="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 fillId="0" borderId="0" xfId="0" applyFont="1" applyAlignment="1">
      <alignment horizontal="left"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7"/>
  <sheetViews>
    <sheetView tabSelected="1" zoomScale="75" zoomScaleNormal="75" workbookViewId="0"/>
  </sheetViews>
  <sheetFormatPr defaultRowHeight="14.25" x14ac:dyDescent="0.2"/>
  <cols>
    <col min="1" max="1" width="9.140625" style="1"/>
    <col min="2" max="2" width="46.28515625" style="2" customWidth="1"/>
    <col min="3" max="7" width="19.7109375" style="3" customWidth="1"/>
    <col min="8" max="16384" width="9.140625" style="1"/>
  </cols>
  <sheetData>
    <row r="1" spans="2:10" ht="15" thickBot="1" x14ac:dyDescent="0.25"/>
    <row r="2" spans="2:10" ht="41.25" customHeight="1" x14ac:dyDescent="0.2">
      <c r="B2" s="66" t="s">
        <v>62</v>
      </c>
      <c r="C2" s="67"/>
      <c r="D2" s="67"/>
      <c r="E2" s="67"/>
      <c r="F2" s="67"/>
      <c r="G2" s="68"/>
    </row>
    <row r="3" spans="2:10" ht="36.75" customHeight="1" x14ac:dyDescent="0.2">
      <c r="B3" s="69" t="s">
        <v>0</v>
      </c>
      <c r="C3" s="70" t="s">
        <v>24</v>
      </c>
      <c r="D3" s="70" t="s">
        <v>38</v>
      </c>
      <c r="E3" s="71" t="s">
        <v>43</v>
      </c>
      <c r="F3" s="72" t="s">
        <v>16</v>
      </c>
      <c r="G3" s="73"/>
    </row>
    <row r="4" spans="2:10" ht="51" customHeight="1" x14ac:dyDescent="0.2">
      <c r="B4" s="69"/>
      <c r="C4" s="70"/>
      <c r="D4" s="70"/>
      <c r="E4" s="71"/>
      <c r="F4" s="8" t="s">
        <v>44</v>
      </c>
      <c r="G4" s="9" t="s">
        <v>45</v>
      </c>
    </row>
    <row r="5" spans="2:10" ht="30.75" customHeight="1" x14ac:dyDescent="0.2">
      <c r="B5" s="77" t="s">
        <v>9</v>
      </c>
      <c r="C5" s="78"/>
      <c r="D5" s="78"/>
      <c r="E5" s="78"/>
      <c r="F5" s="78"/>
      <c r="G5" s="79"/>
    </row>
    <row r="6" spans="2:10" s="5" customFormat="1" ht="31.5" x14ac:dyDescent="0.25">
      <c r="B6" s="10" t="s">
        <v>1</v>
      </c>
      <c r="C6" s="11">
        <v>4700</v>
      </c>
      <c r="D6" s="11">
        <f>SUM(D7:D8)</f>
        <v>3180.3</v>
      </c>
      <c r="E6" s="33">
        <v>4700</v>
      </c>
      <c r="F6" s="12" t="str">
        <f>"$"&amp;ROUND(E6-C6,1) &amp; CHAR(10) &amp;" ("&amp;ROUND((E6-C6)/C6,3)*100&amp;"%)"</f>
        <v>$0
 (0%)</v>
      </c>
      <c r="G6" s="13" t="str">
        <f>"$"&amp;ROUND(E6-D6,1) &amp; CHAR(10) &amp;" ("&amp;ROUND((E6-D6)/D6,3)*100&amp;"%)"</f>
        <v>$1519.7
 (47.8%)</v>
      </c>
      <c r="I6" s="25"/>
      <c r="J6" s="25"/>
    </row>
    <row r="7" spans="2:10" s="6" customFormat="1" ht="30" customHeight="1" x14ac:dyDescent="0.2">
      <c r="B7" s="14" t="s">
        <v>19</v>
      </c>
      <c r="C7" s="15">
        <f>5930-C10</f>
        <v>4370</v>
      </c>
      <c r="D7" s="15">
        <v>3180.3</v>
      </c>
      <c r="E7" s="34">
        <v>4370</v>
      </c>
      <c r="F7" s="16" t="str">
        <f t="shared" ref="F7:F38" si="0">"$"&amp;ROUND(E7-C7,1) &amp; CHAR(10) &amp;" ("&amp;ROUND((E7-C7)/C7,3)*100&amp;"%)"</f>
        <v>$0
 (0%)</v>
      </c>
      <c r="G7" s="17" t="str">
        <f t="shared" ref="G7:G38" si="1">"$"&amp;ROUND(E7-D7,1) &amp; CHAR(10) &amp;" ("&amp;ROUND((E7-D7)/D7,3)*100&amp;"%)"</f>
        <v>$1189.7
 (37.4%)</v>
      </c>
    </row>
    <row r="8" spans="2:10" s="6" customFormat="1" ht="30" customHeight="1" x14ac:dyDescent="0.2">
      <c r="B8" s="14" t="s">
        <v>11</v>
      </c>
      <c r="C8" s="15">
        <v>330</v>
      </c>
      <c r="D8" s="15">
        <v>0</v>
      </c>
      <c r="E8" s="34">
        <v>330</v>
      </c>
      <c r="F8" s="16" t="str">
        <f t="shared" si="0"/>
        <v>$0
 (0%)</v>
      </c>
      <c r="G8" s="17" t="s">
        <v>53</v>
      </c>
    </row>
    <row r="9" spans="2:10" s="6" customFormat="1" ht="30" customHeight="1" x14ac:dyDescent="0.2">
      <c r="B9" s="18" t="s">
        <v>6</v>
      </c>
      <c r="C9" s="15">
        <v>45</v>
      </c>
      <c r="D9" s="15">
        <v>0</v>
      </c>
      <c r="E9" s="34">
        <v>45</v>
      </c>
      <c r="F9" s="16" t="str">
        <f t="shared" si="0"/>
        <v>$0
 (0%)</v>
      </c>
      <c r="G9" s="17" t="s">
        <v>54</v>
      </c>
    </row>
    <row r="10" spans="2:10" s="5" customFormat="1" ht="30" customHeight="1" x14ac:dyDescent="0.25">
      <c r="B10" s="10" t="s">
        <v>3</v>
      </c>
      <c r="C10" s="11">
        <v>1560</v>
      </c>
      <c r="D10" s="11">
        <v>657.6</v>
      </c>
      <c r="E10" s="33">
        <v>1560</v>
      </c>
      <c r="F10" s="12" t="str">
        <f t="shared" si="0"/>
        <v>$0
 (0%)</v>
      </c>
      <c r="G10" s="13" t="str">
        <f t="shared" si="1"/>
        <v>$902.4
 (137.2%)</v>
      </c>
      <c r="I10" s="25"/>
      <c r="J10" s="25"/>
    </row>
    <row r="11" spans="2:10" s="5" customFormat="1" ht="30" customHeight="1" x14ac:dyDescent="0.25">
      <c r="B11" s="10" t="s">
        <v>25</v>
      </c>
      <c r="C11" s="11" t="s">
        <v>8</v>
      </c>
      <c r="D11" s="11" t="s">
        <v>35</v>
      </c>
      <c r="E11" s="33" t="s">
        <v>36</v>
      </c>
      <c r="F11" s="12" t="s">
        <v>36</v>
      </c>
      <c r="G11" s="13" t="s">
        <v>36</v>
      </c>
    </row>
    <row r="12" spans="2:10" s="26" customFormat="1" ht="30" customHeight="1" x14ac:dyDescent="0.2">
      <c r="B12" s="14" t="s">
        <v>17</v>
      </c>
      <c r="C12" s="15">
        <v>310</v>
      </c>
      <c r="D12" s="15">
        <v>275</v>
      </c>
      <c r="E12" s="34">
        <v>310</v>
      </c>
      <c r="F12" s="16" t="str">
        <f t="shared" si="0"/>
        <v>$0
 (0%)</v>
      </c>
      <c r="G12" s="17" t="str">
        <f t="shared" si="1"/>
        <v>$35
 (12.7%)</v>
      </c>
      <c r="I12" s="29"/>
      <c r="J12" s="29"/>
    </row>
    <row r="13" spans="2:10" s="26" customFormat="1" ht="30" customHeight="1" x14ac:dyDescent="0.2">
      <c r="B13" s="14" t="s">
        <v>18</v>
      </c>
      <c r="C13" s="15" t="s">
        <v>4</v>
      </c>
      <c r="D13" s="15" t="s">
        <v>4</v>
      </c>
      <c r="E13" s="34" t="s">
        <v>4</v>
      </c>
      <c r="F13" s="16" t="s">
        <v>36</v>
      </c>
      <c r="G13" s="17" t="s">
        <v>36</v>
      </c>
    </row>
    <row r="14" spans="2:10" s="5" customFormat="1" ht="30" customHeight="1" x14ac:dyDescent="0.25">
      <c r="B14" s="10" t="s">
        <v>5</v>
      </c>
      <c r="C14" s="36">
        <v>770</v>
      </c>
      <c r="D14" s="36">
        <v>708.5</v>
      </c>
      <c r="E14" s="35">
        <v>755</v>
      </c>
      <c r="F14" s="12" t="str">
        <f t="shared" si="0"/>
        <v>$-15
 (-1.9%)</v>
      </c>
      <c r="G14" s="13" t="str">
        <f t="shared" si="1"/>
        <v>$46.5
 (6.6%)</v>
      </c>
      <c r="H14" s="25"/>
      <c r="I14" s="31"/>
      <c r="J14" s="25"/>
    </row>
    <row r="15" spans="2:10" s="5" customFormat="1" ht="30" customHeight="1" x14ac:dyDescent="0.25">
      <c r="B15" s="10" t="s">
        <v>26</v>
      </c>
      <c r="C15" s="11" t="s">
        <v>8</v>
      </c>
      <c r="D15" s="32" t="s">
        <v>27</v>
      </c>
      <c r="E15" s="33" t="s">
        <v>36</v>
      </c>
      <c r="F15" s="12" t="s">
        <v>36</v>
      </c>
      <c r="G15" s="13" t="s">
        <v>36</v>
      </c>
    </row>
    <row r="16" spans="2:10" s="26" customFormat="1" ht="30" customHeight="1" x14ac:dyDescent="0.2">
      <c r="B16" s="14" t="s">
        <v>29</v>
      </c>
      <c r="C16" s="15">
        <v>851</v>
      </c>
      <c r="D16" s="15">
        <v>659.6</v>
      </c>
      <c r="E16" s="34">
        <v>850</v>
      </c>
      <c r="F16" s="16" t="str">
        <f t="shared" si="0"/>
        <v>$-1
 (-0.1%)</v>
      </c>
      <c r="G16" s="17" t="str">
        <f t="shared" si="1"/>
        <v>$190.4
 (28.9%)</v>
      </c>
      <c r="I16" s="29"/>
      <c r="J16" s="29"/>
    </row>
    <row r="17" spans="2:15" s="26" customFormat="1" ht="30" customHeight="1" x14ac:dyDescent="0.2">
      <c r="B17" s="18" t="s">
        <v>7</v>
      </c>
      <c r="C17" s="15">
        <v>290</v>
      </c>
      <c r="D17" s="15">
        <v>290</v>
      </c>
      <c r="E17" s="34">
        <v>290</v>
      </c>
      <c r="F17" s="16" t="str">
        <f t="shared" si="0"/>
        <v>$0
 (0%)</v>
      </c>
      <c r="G17" s="17" t="str">
        <f t="shared" si="1"/>
        <v>$0
 (0%)</v>
      </c>
    </row>
    <row r="18" spans="2:15" s="26" customFormat="1" ht="30" customHeight="1" x14ac:dyDescent="0.2">
      <c r="B18" s="18" t="s">
        <v>30</v>
      </c>
      <c r="C18" s="15">
        <v>61</v>
      </c>
      <c r="D18" s="15" t="s">
        <v>4</v>
      </c>
      <c r="E18" s="34">
        <v>61</v>
      </c>
      <c r="F18" s="16" t="str">
        <f t="shared" si="0"/>
        <v>$0
 (0%)</v>
      </c>
      <c r="G18" s="17" t="s">
        <v>36</v>
      </c>
    </row>
    <row r="19" spans="2:15" s="26" customFormat="1" ht="30" customHeight="1" x14ac:dyDescent="0.2">
      <c r="B19" s="14" t="s">
        <v>31</v>
      </c>
      <c r="C19" s="15">
        <v>139</v>
      </c>
      <c r="D19" s="15" t="s">
        <v>4</v>
      </c>
      <c r="E19" s="34">
        <v>139</v>
      </c>
      <c r="F19" s="16" t="str">
        <f t="shared" si="0"/>
        <v>$0
 (0%)</v>
      </c>
      <c r="G19" s="17" t="s">
        <v>36</v>
      </c>
    </row>
    <row r="20" spans="2:15" s="26" customFormat="1" ht="30" customHeight="1" x14ac:dyDescent="0.2">
      <c r="B20" s="14" t="s">
        <v>13</v>
      </c>
      <c r="C20" s="15" t="s">
        <v>4</v>
      </c>
      <c r="D20" s="15" t="s">
        <v>4</v>
      </c>
      <c r="E20" s="34" t="s">
        <v>4</v>
      </c>
      <c r="F20" s="16" t="s">
        <v>36</v>
      </c>
      <c r="G20" s="17" t="s">
        <v>36</v>
      </c>
    </row>
    <row r="21" spans="2:15" s="26" customFormat="1" ht="30" customHeight="1" x14ac:dyDescent="0.2">
      <c r="B21" s="18" t="s">
        <v>30</v>
      </c>
      <c r="C21" s="37" t="s">
        <v>37</v>
      </c>
      <c r="D21" s="15" t="s">
        <v>4</v>
      </c>
      <c r="E21" s="34" t="s">
        <v>4</v>
      </c>
      <c r="F21" s="16" t="s">
        <v>36</v>
      </c>
      <c r="G21" s="17" t="s">
        <v>36</v>
      </c>
    </row>
    <row r="22" spans="2:15" s="5" customFormat="1" ht="30" customHeight="1" x14ac:dyDescent="0.25">
      <c r="B22" s="10" t="s">
        <v>32</v>
      </c>
      <c r="C22" s="11" t="s">
        <v>8</v>
      </c>
      <c r="D22" s="11" t="s">
        <v>36</v>
      </c>
      <c r="E22" s="33" t="s">
        <v>36</v>
      </c>
      <c r="F22" s="12" t="s">
        <v>36</v>
      </c>
      <c r="G22" s="13" t="s">
        <v>36</v>
      </c>
    </row>
    <row r="23" spans="2:15" s="26" customFormat="1" ht="30" customHeight="1" x14ac:dyDescent="0.2">
      <c r="B23" s="19" t="s">
        <v>12</v>
      </c>
      <c r="C23" s="15">
        <v>150</v>
      </c>
      <c r="D23" s="15">
        <v>90</v>
      </c>
      <c r="E23" s="34">
        <v>145</v>
      </c>
      <c r="F23" s="16" t="str">
        <f t="shared" si="0"/>
        <v>$-5
 (-3.3%)</v>
      </c>
      <c r="G23" s="17" t="str">
        <f t="shared" si="1"/>
        <v>$55
 (61.1%)</v>
      </c>
      <c r="I23" s="29"/>
      <c r="J23" s="29"/>
    </row>
    <row r="24" spans="2:15" s="26" customFormat="1" ht="30" customHeight="1" x14ac:dyDescent="0.2">
      <c r="B24" s="19" t="s">
        <v>13</v>
      </c>
      <c r="C24" s="15" t="s">
        <v>4</v>
      </c>
      <c r="D24" s="15" t="s">
        <v>4</v>
      </c>
      <c r="E24" s="34" t="s">
        <v>4</v>
      </c>
      <c r="F24" s="16" t="s">
        <v>36</v>
      </c>
      <c r="G24" s="17" t="s">
        <v>36</v>
      </c>
    </row>
    <row r="25" spans="2:15" s="5" customFormat="1" ht="36" customHeight="1" x14ac:dyDescent="0.25">
      <c r="B25" s="20" t="s">
        <v>21</v>
      </c>
      <c r="C25" s="11">
        <v>607.5</v>
      </c>
      <c r="D25" s="11" t="s">
        <v>36</v>
      </c>
      <c r="E25" s="33">
        <v>805.5</v>
      </c>
      <c r="F25" s="12" t="str">
        <f t="shared" si="0"/>
        <v>$198
 (32.6%)</v>
      </c>
      <c r="G25" s="13" t="s">
        <v>36</v>
      </c>
      <c r="H25" s="25"/>
    </row>
    <row r="26" spans="2:15" s="26" customFormat="1" ht="36" customHeight="1" x14ac:dyDescent="0.2">
      <c r="B26" s="27" t="s">
        <v>20</v>
      </c>
      <c r="C26" s="15">
        <v>575</v>
      </c>
      <c r="D26" s="15" t="s">
        <v>36</v>
      </c>
      <c r="E26" s="34">
        <v>750</v>
      </c>
      <c r="F26" s="16" t="str">
        <f t="shared" si="0"/>
        <v>$175
 (30.4%)</v>
      </c>
      <c r="G26" s="17" t="s">
        <v>36</v>
      </c>
      <c r="I26" s="29"/>
      <c r="J26" s="29"/>
    </row>
    <row r="27" spans="2:15" s="6" customFormat="1" ht="30" customHeight="1" x14ac:dyDescent="0.2">
      <c r="B27" s="19" t="s">
        <v>12</v>
      </c>
      <c r="C27" s="15">
        <v>523.95000000000005</v>
      </c>
      <c r="D27" s="15">
        <v>237</v>
      </c>
      <c r="E27" s="34">
        <v>585.47500000000002</v>
      </c>
      <c r="F27" s="16" t="str">
        <f t="shared" si="0"/>
        <v>$61.5
 (11.7%)</v>
      </c>
      <c r="G27" s="17" t="str">
        <f t="shared" si="1"/>
        <v>$348.5
 (147%)</v>
      </c>
      <c r="H27" s="30"/>
      <c r="I27" s="49"/>
      <c r="J27" s="7"/>
      <c r="L27" s="7"/>
      <c r="M27" s="7"/>
      <c r="N27" s="7"/>
      <c r="O27" s="7"/>
    </row>
    <row r="28" spans="2:15" s="6" customFormat="1" ht="30" customHeight="1" x14ac:dyDescent="0.2">
      <c r="B28" s="19" t="s">
        <v>13</v>
      </c>
      <c r="C28" s="15">
        <v>51.05</v>
      </c>
      <c r="D28" s="15" t="s">
        <v>4</v>
      </c>
      <c r="E28" s="34">
        <v>164.52500000000001</v>
      </c>
      <c r="F28" s="16" t="str">
        <f t="shared" si="0"/>
        <v>$113.5
 (222.3%)</v>
      </c>
      <c r="G28" s="17" t="s">
        <v>36</v>
      </c>
    </row>
    <row r="29" spans="2:15" s="6" customFormat="1" ht="30" customHeight="1" x14ac:dyDescent="0.2">
      <c r="B29" s="27" t="s">
        <v>47</v>
      </c>
      <c r="C29" s="15">
        <v>32.5</v>
      </c>
      <c r="D29" s="15">
        <v>0</v>
      </c>
      <c r="E29" s="34">
        <v>55.5</v>
      </c>
      <c r="F29" s="16" t="str">
        <f t="shared" si="0"/>
        <v>$23
 (70.8%)</v>
      </c>
      <c r="G29" s="17" t="s">
        <v>55</v>
      </c>
    </row>
    <row r="30" spans="2:15" s="26" customFormat="1" ht="30" customHeight="1" x14ac:dyDescent="0.25">
      <c r="B30" s="20" t="s">
        <v>2</v>
      </c>
      <c r="C30" s="11">
        <v>25</v>
      </c>
      <c r="D30" s="11">
        <v>0</v>
      </c>
      <c r="E30" s="33">
        <v>24</v>
      </c>
      <c r="F30" s="12" t="str">
        <f t="shared" si="0"/>
        <v>$-1
 (-4%)</v>
      </c>
      <c r="G30" s="13" t="s">
        <v>56</v>
      </c>
      <c r="I30" s="25"/>
      <c r="J30" s="25"/>
    </row>
    <row r="31" spans="2:15" s="26" customFormat="1" ht="30" customHeight="1" x14ac:dyDescent="0.25">
      <c r="B31" s="20" t="s">
        <v>14</v>
      </c>
      <c r="C31" s="11">
        <v>102.5</v>
      </c>
      <c r="D31" s="11">
        <v>75</v>
      </c>
      <c r="E31" s="33">
        <v>102.5</v>
      </c>
      <c r="F31" s="12" t="str">
        <f t="shared" si="0"/>
        <v>$0
 (0%)</v>
      </c>
      <c r="G31" s="13" t="str">
        <f t="shared" si="1"/>
        <v>$27.5
 (36.7%)</v>
      </c>
      <c r="I31" s="25"/>
      <c r="J31" s="25"/>
    </row>
    <row r="32" spans="2:15" s="26" customFormat="1" ht="30" customHeight="1" x14ac:dyDescent="0.25">
      <c r="B32" s="10" t="s">
        <v>10</v>
      </c>
      <c r="C32" s="11">
        <v>100</v>
      </c>
      <c r="D32" s="11">
        <v>90</v>
      </c>
      <c r="E32" s="33">
        <v>125</v>
      </c>
      <c r="F32" s="12" t="str">
        <f t="shared" si="0"/>
        <v>$25
 (25%)</v>
      </c>
      <c r="G32" s="13" t="str">
        <f t="shared" si="1"/>
        <v>$35
 (38.9%)</v>
      </c>
      <c r="H32" s="29"/>
      <c r="I32" s="31"/>
      <c r="J32" s="25"/>
    </row>
    <row r="33" spans="2:11" s="6" customFormat="1" ht="30" customHeight="1" x14ac:dyDescent="0.2">
      <c r="B33" s="14" t="s">
        <v>12</v>
      </c>
      <c r="C33" s="15">
        <v>100</v>
      </c>
      <c r="D33" s="15">
        <v>90</v>
      </c>
      <c r="E33" s="34">
        <v>125</v>
      </c>
      <c r="F33" s="16" t="str">
        <f t="shared" si="0"/>
        <v>$25
 (25%)</v>
      </c>
      <c r="G33" s="17" t="str">
        <f t="shared" si="1"/>
        <v>$35
 (38.9%)</v>
      </c>
    </row>
    <row r="34" spans="2:11" s="5" customFormat="1" ht="30" customHeight="1" x14ac:dyDescent="0.25">
      <c r="B34" s="21" t="s">
        <v>22</v>
      </c>
      <c r="C34" s="32" t="s">
        <v>48</v>
      </c>
      <c r="D34" s="11">
        <v>25</v>
      </c>
      <c r="E34" s="44" t="s">
        <v>48</v>
      </c>
      <c r="F34" s="12" t="s">
        <v>36</v>
      </c>
      <c r="G34" s="13" t="s">
        <v>36</v>
      </c>
    </row>
    <row r="35" spans="2:11" s="5" customFormat="1" ht="30" customHeight="1" x14ac:dyDescent="0.25">
      <c r="B35" s="38" t="s">
        <v>50</v>
      </c>
      <c r="C35" s="39">
        <v>122.7</v>
      </c>
      <c r="D35" s="39">
        <v>57.9</v>
      </c>
      <c r="E35" s="40">
        <f t="shared" ref="E35" si="2">SUM(E36:E37)</f>
        <v>318.94900000000001</v>
      </c>
      <c r="F35" s="12" t="s">
        <v>58</v>
      </c>
      <c r="G35" s="13" t="s">
        <v>59</v>
      </c>
      <c r="I35" s="25"/>
      <c r="K35" s="25"/>
    </row>
    <row r="36" spans="2:11" s="5" customFormat="1" ht="30" customHeight="1" x14ac:dyDescent="0.25">
      <c r="B36" s="45" t="s">
        <v>52</v>
      </c>
      <c r="C36" s="46" t="s">
        <v>36</v>
      </c>
      <c r="D36" s="46" t="s">
        <v>36</v>
      </c>
      <c r="E36" s="47">
        <v>200</v>
      </c>
      <c r="F36" s="16" t="s">
        <v>36</v>
      </c>
      <c r="G36" s="17" t="s">
        <v>36</v>
      </c>
      <c r="I36" s="25"/>
      <c r="K36" s="25"/>
    </row>
    <row r="37" spans="2:11" s="5" customFormat="1" ht="30" customHeight="1" x14ac:dyDescent="0.25">
      <c r="B37" s="48" t="s">
        <v>51</v>
      </c>
      <c r="C37" s="46">
        <v>122.7</v>
      </c>
      <c r="D37" s="46">
        <v>57.9</v>
      </c>
      <c r="E37" s="47">
        <v>118.949</v>
      </c>
      <c r="F37" s="16" t="s">
        <v>60</v>
      </c>
      <c r="G37" s="17" t="s">
        <v>61</v>
      </c>
      <c r="I37" s="25"/>
      <c r="K37" s="25"/>
    </row>
    <row r="38" spans="2:11" s="5" customFormat="1" ht="30" customHeight="1" thickBot="1" x14ac:dyDescent="0.3">
      <c r="B38" s="22" t="s">
        <v>23</v>
      </c>
      <c r="C38" s="28">
        <f>SUM(C30:C32,C27,C23,C16,C14,C12,C10,C7:C8)</f>
        <v>9092.4500000000007</v>
      </c>
      <c r="D38" s="28">
        <f>SUM(D30:D32,D27,D23,D16,D14,D12,D10,D7:D8,D34)</f>
        <v>5998</v>
      </c>
      <c r="E38" s="41">
        <f>SUM(E30:E32,E27,E23,E16,E14,E12,E10,E7:E8,E34)</f>
        <v>9156.9750000000004</v>
      </c>
      <c r="F38" s="42" t="str">
        <f t="shared" si="0"/>
        <v>$64.5
 (0.7%)</v>
      </c>
      <c r="G38" s="43" t="str">
        <f t="shared" si="1"/>
        <v>$3159
 (52.7%)</v>
      </c>
      <c r="H38" s="25"/>
    </row>
    <row r="40" spans="2:11" x14ac:dyDescent="0.2">
      <c r="B40" s="23" t="s">
        <v>15</v>
      </c>
      <c r="C40" s="24"/>
      <c r="D40" s="24"/>
      <c r="E40" s="24"/>
      <c r="F40" s="24"/>
      <c r="G40" s="24"/>
    </row>
    <row r="41" spans="2:11" ht="40.5" customHeight="1" x14ac:dyDescent="0.2">
      <c r="B41" s="76" t="s">
        <v>40</v>
      </c>
      <c r="C41" s="76"/>
      <c r="D41" s="76"/>
      <c r="E41" s="76"/>
      <c r="F41" s="76"/>
      <c r="G41" s="76"/>
    </row>
    <row r="42" spans="2:11" ht="25.5" customHeight="1" x14ac:dyDescent="0.2">
      <c r="B42" s="76" t="s">
        <v>39</v>
      </c>
      <c r="C42" s="76"/>
      <c r="D42" s="76"/>
      <c r="E42" s="76"/>
      <c r="F42" s="76"/>
      <c r="G42" s="76"/>
    </row>
    <row r="43" spans="2:11" ht="27" customHeight="1" x14ac:dyDescent="0.2">
      <c r="B43" s="76" t="s">
        <v>41</v>
      </c>
      <c r="C43" s="76"/>
      <c r="D43" s="76"/>
      <c r="E43" s="76"/>
      <c r="F43" s="76"/>
      <c r="G43" s="76"/>
    </row>
    <row r="44" spans="2:11" ht="26.25" customHeight="1" x14ac:dyDescent="0.2">
      <c r="B44" s="76" t="s">
        <v>42</v>
      </c>
      <c r="C44" s="76"/>
      <c r="D44" s="76"/>
      <c r="E44" s="76"/>
      <c r="F44" s="76"/>
      <c r="G44" s="76"/>
    </row>
    <row r="45" spans="2:11" ht="26.25" customHeight="1" x14ac:dyDescent="0.2">
      <c r="B45" s="76" t="s">
        <v>28</v>
      </c>
      <c r="C45" s="76"/>
      <c r="D45" s="76"/>
      <c r="E45" s="76"/>
      <c r="F45" s="76"/>
      <c r="G45" s="76"/>
    </row>
    <row r="46" spans="2:11" ht="21" customHeight="1" x14ac:dyDescent="0.2">
      <c r="B46" s="76" t="s">
        <v>34</v>
      </c>
      <c r="C46" s="76"/>
      <c r="D46" s="76"/>
      <c r="E46" s="76"/>
      <c r="F46" s="76"/>
      <c r="G46" s="76"/>
    </row>
    <row r="47" spans="2:11" ht="27.75" customHeight="1" x14ac:dyDescent="0.2">
      <c r="B47" s="76" t="s">
        <v>33</v>
      </c>
      <c r="C47" s="76"/>
      <c r="D47" s="76"/>
      <c r="E47" s="76"/>
      <c r="F47" s="76"/>
      <c r="G47" s="76"/>
    </row>
    <row r="48" spans="2:11" ht="27.75" customHeight="1" x14ac:dyDescent="0.2">
      <c r="B48" s="76" t="s">
        <v>46</v>
      </c>
      <c r="C48" s="76"/>
      <c r="D48" s="76"/>
      <c r="E48" s="76"/>
      <c r="F48" s="76"/>
      <c r="G48" s="76"/>
    </row>
    <row r="49" spans="2:7" ht="55.5" customHeight="1" x14ac:dyDescent="0.2">
      <c r="B49" s="76" t="s">
        <v>49</v>
      </c>
      <c r="C49" s="76"/>
      <c r="D49" s="76"/>
      <c r="E49" s="76"/>
      <c r="F49" s="76"/>
      <c r="G49" s="76"/>
    </row>
    <row r="50" spans="2:7" ht="42.75" customHeight="1" x14ac:dyDescent="0.2">
      <c r="B50" s="76" t="s">
        <v>57</v>
      </c>
      <c r="C50" s="76"/>
      <c r="D50" s="76"/>
      <c r="E50" s="76"/>
      <c r="F50" s="76"/>
      <c r="G50" s="76"/>
    </row>
    <row r="51" spans="2:7" ht="15" thickBot="1" x14ac:dyDescent="0.25">
      <c r="B51" s="4"/>
    </row>
    <row r="52" spans="2:7" ht="78" customHeight="1" x14ac:dyDescent="0.2">
      <c r="B52" s="66" t="s">
        <v>84</v>
      </c>
      <c r="C52" s="68"/>
    </row>
    <row r="53" spans="2:7" ht="30" customHeight="1" x14ac:dyDescent="0.2">
      <c r="B53" s="69" t="s">
        <v>0</v>
      </c>
      <c r="C53" s="74" t="s">
        <v>43</v>
      </c>
    </row>
    <row r="54" spans="2:7" ht="30" customHeight="1" x14ac:dyDescent="0.2">
      <c r="B54" s="69"/>
      <c r="C54" s="75"/>
    </row>
    <row r="55" spans="2:7" ht="30" customHeight="1" x14ac:dyDescent="0.2">
      <c r="B55" s="54" t="s">
        <v>63</v>
      </c>
      <c r="C55" s="50">
        <v>10018.6</v>
      </c>
    </row>
    <row r="56" spans="2:7" s="5" customFormat="1" ht="30" customHeight="1" x14ac:dyDescent="0.25">
      <c r="B56" s="55" t="s">
        <v>64</v>
      </c>
      <c r="C56" s="51">
        <v>959.4</v>
      </c>
      <c r="D56" s="63"/>
      <c r="E56" s="63"/>
      <c r="F56" s="63"/>
      <c r="G56" s="63"/>
    </row>
    <row r="57" spans="2:7" ht="30" customHeight="1" x14ac:dyDescent="0.2">
      <c r="B57" s="57" t="s">
        <v>65</v>
      </c>
      <c r="C57" s="53">
        <v>955</v>
      </c>
    </row>
    <row r="58" spans="2:7" ht="30" customHeight="1" x14ac:dyDescent="0.2">
      <c r="B58" s="57" t="s">
        <v>66</v>
      </c>
      <c r="C58" s="53">
        <v>4.4000000000000004</v>
      </c>
    </row>
    <row r="59" spans="2:7" s="5" customFormat="1" ht="30" customHeight="1" x14ac:dyDescent="0.25">
      <c r="B59" s="56" t="s">
        <v>67</v>
      </c>
      <c r="C59" s="51">
        <v>108</v>
      </c>
      <c r="D59" s="63"/>
      <c r="E59" s="63"/>
      <c r="F59" s="63"/>
      <c r="G59" s="63"/>
    </row>
    <row r="60" spans="2:7" ht="30" customHeight="1" x14ac:dyDescent="0.2">
      <c r="B60" s="58" t="s">
        <v>68</v>
      </c>
      <c r="C60" s="53">
        <v>105</v>
      </c>
    </row>
    <row r="61" spans="2:7" ht="30" customHeight="1" x14ac:dyDescent="0.2">
      <c r="B61" s="58" t="s">
        <v>66</v>
      </c>
      <c r="C61" s="53">
        <v>3</v>
      </c>
    </row>
    <row r="62" spans="2:7" s="5" customFormat="1" ht="30" customHeight="1" x14ac:dyDescent="0.25">
      <c r="B62" s="56" t="s">
        <v>69</v>
      </c>
      <c r="C62" s="51">
        <v>7670</v>
      </c>
      <c r="D62" s="63"/>
      <c r="E62" s="63"/>
      <c r="F62" s="63"/>
      <c r="G62" s="63"/>
    </row>
    <row r="63" spans="2:7" ht="30" customHeight="1" x14ac:dyDescent="0.2">
      <c r="B63" s="61" t="s">
        <v>77</v>
      </c>
      <c r="C63" s="53">
        <v>2500</v>
      </c>
    </row>
    <row r="64" spans="2:7" ht="30" customHeight="1" x14ac:dyDescent="0.2">
      <c r="B64" s="60" t="s">
        <v>78</v>
      </c>
      <c r="C64" s="53">
        <v>150</v>
      </c>
    </row>
    <row r="65" spans="2:7" ht="30" customHeight="1" x14ac:dyDescent="0.2">
      <c r="B65" s="60" t="s">
        <v>70</v>
      </c>
      <c r="C65" s="53">
        <v>750</v>
      </c>
    </row>
    <row r="66" spans="2:7" ht="30" customHeight="1" x14ac:dyDescent="0.2">
      <c r="B66" s="60" t="s">
        <v>71</v>
      </c>
      <c r="C66" s="53">
        <v>800</v>
      </c>
    </row>
    <row r="67" spans="2:7" ht="30" customHeight="1" x14ac:dyDescent="0.2">
      <c r="B67" s="59" t="s">
        <v>72</v>
      </c>
      <c r="C67" s="53">
        <v>900</v>
      </c>
    </row>
    <row r="68" spans="2:7" ht="30" customHeight="1" x14ac:dyDescent="0.2">
      <c r="B68" s="60" t="s">
        <v>79</v>
      </c>
      <c r="C68" s="53">
        <v>150</v>
      </c>
    </row>
    <row r="69" spans="2:7" ht="30" customHeight="1" x14ac:dyDescent="0.2">
      <c r="B69" s="59" t="s">
        <v>73</v>
      </c>
      <c r="C69" s="53">
        <v>1125</v>
      </c>
    </row>
    <row r="70" spans="2:7" ht="30" customHeight="1" x14ac:dyDescent="0.2">
      <c r="B70" s="59" t="s">
        <v>74</v>
      </c>
      <c r="C70" s="53">
        <v>1500</v>
      </c>
    </row>
    <row r="71" spans="2:7" ht="30" customHeight="1" x14ac:dyDescent="0.2">
      <c r="B71" s="61" t="s">
        <v>80</v>
      </c>
      <c r="C71" s="53">
        <v>500</v>
      </c>
    </row>
    <row r="72" spans="2:7" ht="30" customHeight="1" x14ac:dyDescent="0.2">
      <c r="B72" s="59" t="s">
        <v>75</v>
      </c>
      <c r="C72" s="53">
        <v>1125</v>
      </c>
    </row>
    <row r="73" spans="2:7" ht="30" customHeight="1" x14ac:dyDescent="0.2">
      <c r="B73" s="59" t="s">
        <v>76</v>
      </c>
      <c r="C73" s="53">
        <v>10</v>
      </c>
    </row>
    <row r="74" spans="2:7" ht="30" customHeight="1" x14ac:dyDescent="0.2">
      <c r="B74" s="61" t="s">
        <v>81</v>
      </c>
      <c r="C74" s="53">
        <v>10</v>
      </c>
    </row>
    <row r="75" spans="2:7" s="5" customFormat="1" ht="30" customHeight="1" x14ac:dyDescent="0.25">
      <c r="B75" s="64" t="s">
        <v>82</v>
      </c>
      <c r="C75" s="52">
        <v>1281.2</v>
      </c>
      <c r="D75" s="63"/>
      <c r="E75" s="63"/>
      <c r="F75" s="63"/>
      <c r="G75" s="63"/>
    </row>
    <row r="76" spans="2:7" ht="30" customHeight="1" thickBot="1" x14ac:dyDescent="0.25">
      <c r="B76" s="62" t="s">
        <v>83</v>
      </c>
      <c r="C76" s="65">
        <v>1281.2</v>
      </c>
    </row>
    <row r="77" spans="2:7" x14ac:dyDescent="0.2">
      <c r="B77" s="2" t="s">
        <v>85</v>
      </c>
    </row>
  </sheetData>
  <mergeCells count="20">
    <mergeCell ref="B52:C52"/>
    <mergeCell ref="B53:B54"/>
    <mergeCell ref="C53:C54"/>
    <mergeCell ref="B50:G50"/>
    <mergeCell ref="B5:G5"/>
    <mergeCell ref="B41:G41"/>
    <mergeCell ref="B42:G42"/>
    <mergeCell ref="B43:G43"/>
    <mergeCell ref="B44:G44"/>
    <mergeCell ref="B45:G45"/>
    <mergeCell ref="B46:G46"/>
    <mergeCell ref="B47:G47"/>
    <mergeCell ref="B48:G48"/>
    <mergeCell ref="B49:G49"/>
    <mergeCell ref="B2:G2"/>
    <mergeCell ref="B3:B4"/>
    <mergeCell ref="C3:C4"/>
    <mergeCell ref="D3:D4"/>
    <mergeCell ref="E3:E4"/>
    <mergeCell ref="F3:G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House SFOPs Table</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Wexler</dc:creator>
  <cp:lastModifiedBy>Stephanie Oum</cp:lastModifiedBy>
  <cp:lastPrinted>2020-02-06T19:20:28Z</cp:lastPrinted>
  <dcterms:created xsi:type="dcterms:W3CDTF">2013-07-19T14:54:56Z</dcterms:created>
  <dcterms:modified xsi:type="dcterms:W3CDTF">2020-07-15T14:50:04Z</dcterms:modified>
</cp:coreProperties>
</file>